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.2.1.a - Kolejový svršek..." sheetId="2" r:id="rId2"/>
    <sheet name="D.2.1.e_SO 01 - Oprava pr..." sheetId="3" r:id="rId3"/>
    <sheet name="D.2.1.e_SO 02 - Oprava pr..." sheetId="4" r:id="rId4"/>
    <sheet name="VRN - Vedlejší rozpočtové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'D.2.1.a - Kolejový svršek...'!$C$118:$K$239</definedName>
    <definedName name="_xlnm.Print_Area" localSheetId="1">'D.2.1.a - Kolejový svršek...'!$C$106:$K$239</definedName>
    <definedName name="_xlnm.Print_Titles" localSheetId="1">'D.2.1.a - Kolejový svršek...'!$118:$118</definedName>
    <definedName name="_xlnm._FilterDatabase" localSheetId="2" hidden="1">'D.2.1.e_SO 01 - Oprava pr...'!$C$126:$K$409</definedName>
    <definedName name="_xlnm.Print_Area" localSheetId="2">'D.2.1.e_SO 01 - Oprava pr...'!$C$114:$K$409</definedName>
    <definedName name="_xlnm.Print_Titles" localSheetId="2">'D.2.1.e_SO 01 - Oprava pr...'!$126:$126</definedName>
    <definedName name="_xlnm._FilterDatabase" localSheetId="3" hidden="1">'D.2.1.e_SO 02 - Oprava pr...'!$C$126:$K$407</definedName>
    <definedName name="_xlnm.Print_Area" localSheetId="3">'D.2.1.e_SO 02 - Oprava pr...'!$C$114:$K$407</definedName>
    <definedName name="_xlnm.Print_Titles" localSheetId="3">'D.2.1.e_SO 02 - Oprava pr...'!$126:$126</definedName>
    <definedName name="_xlnm._FilterDatabase" localSheetId="4" hidden="1">'VRN - Vedlejší rozpočtové...'!$C$121:$K$149</definedName>
    <definedName name="_xlnm.Print_Area" localSheetId="4">'VRN - Vedlejší rozpočtové...'!$C$109:$K$149</definedName>
    <definedName name="_xlnm.Print_Titles" localSheetId="4">'VRN - Vedlejší rozpočtové...'!$121:$121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46"/>
  <c r="BH146"/>
  <c r="BG146"/>
  <c r="BF146"/>
  <c r="T146"/>
  <c r="T145"/>
  <c r="R146"/>
  <c r="R145"/>
  <c r="P146"/>
  <c r="P145"/>
  <c r="BI142"/>
  <c r="BH142"/>
  <c r="BG142"/>
  <c r="BF142"/>
  <c r="T142"/>
  <c r="T141"/>
  <c r="R142"/>
  <c r="R141"/>
  <c r="P142"/>
  <c r="P141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6"/>
  <c r="BH126"/>
  <c r="BG126"/>
  <c r="BF126"/>
  <c r="T126"/>
  <c r="R126"/>
  <c r="P126"/>
  <c r="BI125"/>
  <c r="BH125"/>
  <c r="BG125"/>
  <c r="BF125"/>
  <c r="T125"/>
  <c r="R125"/>
  <c r="P125"/>
  <c r="J118"/>
  <c r="F118"/>
  <c r="F116"/>
  <c r="E114"/>
  <c r="J91"/>
  <c r="F91"/>
  <c r="F89"/>
  <c r="E87"/>
  <c r="J24"/>
  <c r="E24"/>
  <c r="J92"/>
  <c r="J23"/>
  <c r="J18"/>
  <c r="E18"/>
  <c r="F119"/>
  <c r="J17"/>
  <c r="J12"/>
  <c r="J116"/>
  <c r="E7"/>
  <c r="E85"/>
  <c i="4" r="J37"/>
  <c r="J36"/>
  <c i="1" r="AY97"/>
  <c i="4" r="J35"/>
  <c i="1" r="AX97"/>
  <c i="4" r="BI406"/>
  <c r="BH406"/>
  <c r="BG406"/>
  <c r="BF406"/>
  <c r="T406"/>
  <c r="R406"/>
  <c r="P406"/>
  <c r="BI405"/>
  <c r="BH405"/>
  <c r="BG405"/>
  <c r="BF405"/>
  <c r="T405"/>
  <c r="R405"/>
  <c r="P405"/>
  <c r="BI404"/>
  <c r="BH404"/>
  <c r="BG404"/>
  <c r="BF404"/>
  <c r="T404"/>
  <c r="R404"/>
  <c r="P404"/>
  <c r="BI402"/>
  <c r="BH402"/>
  <c r="BG402"/>
  <c r="BF402"/>
  <c r="T402"/>
  <c r="R402"/>
  <c r="P402"/>
  <c r="BI393"/>
  <c r="BH393"/>
  <c r="BG393"/>
  <c r="BF393"/>
  <c r="T393"/>
  <c r="R393"/>
  <c r="P393"/>
  <c r="BI391"/>
  <c r="BH391"/>
  <c r="BG391"/>
  <c r="BF391"/>
  <c r="T391"/>
  <c r="R391"/>
  <c r="P391"/>
  <c r="BI383"/>
  <c r="BH383"/>
  <c r="BG383"/>
  <c r="BF383"/>
  <c r="T383"/>
  <c r="R383"/>
  <c r="P383"/>
  <c r="BI380"/>
  <c r="BH380"/>
  <c r="BG380"/>
  <c r="BF380"/>
  <c r="T380"/>
  <c r="R380"/>
  <c r="P380"/>
  <c r="BI379"/>
  <c r="BH379"/>
  <c r="BG379"/>
  <c r="BF379"/>
  <c r="T379"/>
  <c r="R379"/>
  <c r="P379"/>
  <c r="BI377"/>
  <c r="BH377"/>
  <c r="BG377"/>
  <c r="BF377"/>
  <c r="T377"/>
  <c r="R377"/>
  <c r="P377"/>
  <c r="BI374"/>
  <c r="BH374"/>
  <c r="BG374"/>
  <c r="BF374"/>
  <c r="T374"/>
  <c r="R374"/>
  <c r="P374"/>
  <c r="BI373"/>
  <c r="BH373"/>
  <c r="BG373"/>
  <c r="BF373"/>
  <c r="T373"/>
  <c r="R373"/>
  <c r="P373"/>
  <c r="BI371"/>
  <c r="BH371"/>
  <c r="BG371"/>
  <c r="BF371"/>
  <c r="T371"/>
  <c r="R371"/>
  <c r="P371"/>
  <c r="BI362"/>
  <c r="BH362"/>
  <c r="BG362"/>
  <c r="BF362"/>
  <c r="T362"/>
  <c r="R362"/>
  <c r="P362"/>
  <c r="BI355"/>
  <c r="BH355"/>
  <c r="BG355"/>
  <c r="BF355"/>
  <c r="T355"/>
  <c r="R355"/>
  <c r="P355"/>
  <c r="BI353"/>
  <c r="BH353"/>
  <c r="BG353"/>
  <c r="BF353"/>
  <c r="T353"/>
  <c r="R353"/>
  <c r="P353"/>
  <c r="BI350"/>
  <c r="BH350"/>
  <c r="BG350"/>
  <c r="BF350"/>
  <c r="T350"/>
  <c r="R350"/>
  <c r="P350"/>
  <c r="BI343"/>
  <c r="BH343"/>
  <c r="BG343"/>
  <c r="BF343"/>
  <c r="T343"/>
  <c r="R343"/>
  <c r="P343"/>
  <c r="BI340"/>
  <c r="BH340"/>
  <c r="BG340"/>
  <c r="BF340"/>
  <c r="T340"/>
  <c r="R340"/>
  <c r="P340"/>
  <c r="BI333"/>
  <c r="BH333"/>
  <c r="BG333"/>
  <c r="BF333"/>
  <c r="T333"/>
  <c r="R333"/>
  <c r="P333"/>
  <c r="BI329"/>
  <c r="BH329"/>
  <c r="BG329"/>
  <c r="BF329"/>
  <c r="T329"/>
  <c r="T328"/>
  <c r="R329"/>
  <c r="R328"/>
  <c r="P329"/>
  <c r="P328"/>
  <c r="BI322"/>
  <c r="BH322"/>
  <c r="BG322"/>
  <c r="BF322"/>
  <c r="T322"/>
  <c r="R322"/>
  <c r="P322"/>
  <c r="BI315"/>
  <c r="BH315"/>
  <c r="BG315"/>
  <c r="BF315"/>
  <c r="T315"/>
  <c r="R315"/>
  <c r="P315"/>
  <c r="BI313"/>
  <c r="BH313"/>
  <c r="BG313"/>
  <c r="BF313"/>
  <c r="T313"/>
  <c r="R313"/>
  <c r="P313"/>
  <c r="BI312"/>
  <c r="BH312"/>
  <c r="BG312"/>
  <c r="BF312"/>
  <c r="T312"/>
  <c r="R312"/>
  <c r="P312"/>
  <c r="BI310"/>
  <c r="BH310"/>
  <c r="BG310"/>
  <c r="BF310"/>
  <c r="T310"/>
  <c r="R310"/>
  <c r="P310"/>
  <c r="BI302"/>
  <c r="BH302"/>
  <c r="BG302"/>
  <c r="BF302"/>
  <c r="T302"/>
  <c r="R302"/>
  <c r="P302"/>
  <c r="BI297"/>
  <c r="BH297"/>
  <c r="BG297"/>
  <c r="BF297"/>
  <c r="T297"/>
  <c r="R297"/>
  <c r="P297"/>
  <c r="BI295"/>
  <c r="BH295"/>
  <c r="BG295"/>
  <c r="BF295"/>
  <c r="T295"/>
  <c r="R295"/>
  <c r="P295"/>
  <c r="BI282"/>
  <c r="BH282"/>
  <c r="BG282"/>
  <c r="BF282"/>
  <c r="T282"/>
  <c r="R282"/>
  <c r="P282"/>
  <c r="BI280"/>
  <c r="BH280"/>
  <c r="BG280"/>
  <c r="BF280"/>
  <c r="T280"/>
  <c r="R280"/>
  <c r="P280"/>
  <c r="BI277"/>
  <c r="BH277"/>
  <c r="BG277"/>
  <c r="BF277"/>
  <c r="T277"/>
  <c r="R277"/>
  <c r="P277"/>
  <c r="BI275"/>
  <c r="BH275"/>
  <c r="BG275"/>
  <c r="BF275"/>
  <c r="T275"/>
  <c r="R275"/>
  <c r="P275"/>
  <c r="BI272"/>
  <c r="BH272"/>
  <c r="BG272"/>
  <c r="BF272"/>
  <c r="T272"/>
  <c r="R272"/>
  <c r="P272"/>
  <c r="BI263"/>
  <c r="BH263"/>
  <c r="BG263"/>
  <c r="BF263"/>
  <c r="T263"/>
  <c r="R263"/>
  <c r="P263"/>
  <c r="BI259"/>
  <c r="BH259"/>
  <c r="BG259"/>
  <c r="BF259"/>
  <c r="T259"/>
  <c r="R259"/>
  <c r="P259"/>
  <c r="BI257"/>
  <c r="BH257"/>
  <c r="BG257"/>
  <c r="BF257"/>
  <c r="T257"/>
  <c r="R257"/>
  <c r="P257"/>
  <c r="BI254"/>
  <c r="BH254"/>
  <c r="BG254"/>
  <c r="BF254"/>
  <c r="T254"/>
  <c r="R254"/>
  <c r="P254"/>
  <c r="BI252"/>
  <c r="BH252"/>
  <c r="BG252"/>
  <c r="BF252"/>
  <c r="T252"/>
  <c r="R252"/>
  <c r="P252"/>
  <c r="BI249"/>
  <c r="BH249"/>
  <c r="BG249"/>
  <c r="BF249"/>
  <c r="T249"/>
  <c r="R249"/>
  <c r="P249"/>
  <c r="BI243"/>
  <c r="BH243"/>
  <c r="BG243"/>
  <c r="BF243"/>
  <c r="T243"/>
  <c r="R243"/>
  <c r="P243"/>
  <c r="BI241"/>
  <c r="BH241"/>
  <c r="BG241"/>
  <c r="BF241"/>
  <c r="T241"/>
  <c r="R241"/>
  <c r="P241"/>
  <c r="BI238"/>
  <c r="BH238"/>
  <c r="BG238"/>
  <c r="BF238"/>
  <c r="T238"/>
  <c r="R238"/>
  <c r="P238"/>
  <c r="BI236"/>
  <c r="BH236"/>
  <c r="BG236"/>
  <c r="BF236"/>
  <c r="T236"/>
  <c r="R236"/>
  <c r="P236"/>
  <c r="BI230"/>
  <c r="BH230"/>
  <c r="BG230"/>
  <c r="BF230"/>
  <c r="T230"/>
  <c r="R230"/>
  <c r="P230"/>
  <c r="BI224"/>
  <c r="BH224"/>
  <c r="BG224"/>
  <c r="BF224"/>
  <c r="T224"/>
  <c r="R224"/>
  <c r="P224"/>
  <c r="BI218"/>
  <c r="BH218"/>
  <c r="BG218"/>
  <c r="BF218"/>
  <c r="T218"/>
  <c r="R218"/>
  <c r="P218"/>
  <c r="BI215"/>
  <c r="BH215"/>
  <c r="BG215"/>
  <c r="BF215"/>
  <c r="T215"/>
  <c r="R215"/>
  <c r="P215"/>
  <c r="BI213"/>
  <c r="BH213"/>
  <c r="BG213"/>
  <c r="BF213"/>
  <c r="T213"/>
  <c r="R213"/>
  <c r="P213"/>
  <c r="BI207"/>
  <c r="BH207"/>
  <c r="BG207"/>
  <c r="BF207"/>
  <c r="T207"/>
  <c r="R207"/>
  <c r="P207"/>
  <c r="BI205"/>
  <c r="BH205"/>
  <c r="BG205"/>
  <c r="BF205"/>
  <c r="T205"/>
  <c r="R205"/>
  <c r="P205"/>
  <c r="BI191"/>
  <c r="BH191"/>
  <c r="BG191"/>
  <c r="BF191"/>
  <c r="T191"/>
  <c r="R191"/>
  <c r="P191"/>
  <c r="BI185"/>
  <c r="BH185"/>
  <c r="BG185"/>
  <c r="BF185"/>
  <c r="T185"/>
  <c r="R185"/>
  <c r="P185"/>
  <c r="BI179"/>
  <c r="BH179"/>
  <c r="BG179"/>
  <c r="BF179"/>
  <c r="T179"/>
  <c r="R179"/>
  <c r="P179"/>
  <c r="BI175"/>
  <c r="BH175"/>
  <c r="BG175"/>
  <c r="BF175"/>
  <c r="T175"/>
  <c r="R175"/>
  <c r="P175"/>
  <c r="BI169"/>
  <c r="BH169"/>
  <c r="BG169"/>
  <c r="BF169"/>
  <c r="T169"/>
  <c r="R169"/>
  <c r="P169"/>
  <c r="BI162"/>
  <c r="BH162"/>
  <c r="BG162"/>
  <c r="BF162"/>
  <c r="T162"/>
  <c r="R162"/>
  <c r="P162"/>
  <c r="BI156"/>
  <c r="BH156"/>
  <c r="BG156"/>
  <c r="BF156"/>
  <c r="T156"/>
  <c r="R156"/>
  <c r="P156"/>
  <c r="BI149"/>
  <c r="BH149"/>
  <c r="BG149"/>
  <c r="BF149"/>
  <c r="T149"/>
  <c r="R149"/>
  <c r="P149"/>
  <c r="BI147"/>
  <c r="BH147"/>
  <c r="BG147"/>
  <c r="BF147"/>
  <c r="T147"/>
  <c r="R147"/>
  <c r="P147"/>
  <c r="BI137"/>
  <c r="BH137"/>
  <c r="BG137"/>
  <c r="BF137"/>
  <c r="T137"/>
  <c r="R137"/>
  <c r="P137"/>
  <c r="BI136"/>
  <c r="BH136"/>
  <c r="BG136"/>
  <c r="BF136"/>
  <c r="T136"/>
  <c r="R136"/>
  <c r="P136"/>
  <c r="BI130"/>
  <c r="BH130"/>
  <c r="BG130"/>
  <c r="BF130"/>
  <c r="T130"/>
  <c r="R130"/>
  <c r="P130"/>
  <c r="J123"/>
  <c r="F123"/>
  <c r="F121"/>
  <c r="E119"/>
  <c r="J91"/>
  <c r="F91"/>
  <c r="F89"/>
  <c r="E87"/>
  <c r="J24"/>
  <c r="E24"/>
  <c r="J92"/>
  <c r="J23"/>
  <c r="J18"/>
  <c r="E18"/>
  <c r="F124"/>
  <c r="J17"/>
  <c r="J12"/>
  <c r="J121"/>
  <c r="E7"/>
  <c r="E117"/>
  <c i="3" r="J37"/>
  <c r="J36"/>
  <c i="1" r="AY96"/>
  <c i="3" r="J35"/>
  <c i="1" r="AX96"/>
  <c i="3" r="BI408"/>
  <c r="BH408"/>
  <c r="BG408"/>
  <c r="BF408"/>
  <c r="T408"/>
  <c r="R408"/>
  <c r="P408"/>
  <c r="BI407"/>
  <c r="BH407"/>
  <c r="BG407"/>
  <c r="BF407"/>
  <c r="T407"/>
  <c r="R407"/>
  <c r="P407"/>
  <c r="BI406"/>
  <c r="BH406"/>
  <c r="BG406"/>
  <c r="BF406"/>
  <c r="T406"/>
  <c r="R406"/>
  <c r="P406"/>
  <c r="BI404"/>
  <c r="BH404"/>
  <c r="BG404"/>
  <c r="BF404"/>
  <c r="T404"/>
  <c r="R404"/>
  <c r="P404"/>
  <c r="BI395"/>
  <c r="BH395"/>
  <c r="BG395"/>
  <c r="BF395"/>
  <c r="T395"/>
  <c r="R395"/>
  <c r="P395"/>
  <c r="BI393"/>
  <c r="BH393"/>
  <c r="BG393"/>
  <c r="BF393"/>
  <c r="T393"/>
  <c r="R393"/>
  <c r="P393"/>
  <c r="BI385"/>
  <c r="BH385"/>
  <c r="BG385"/>
  <c r="BF385"/>
  <c r="T385"/>
  <c r="R385"/>
  <c r="P385"/>
  <c r="BI382"/>
  <c r="BH382"/>
  <c r="BG382"/>
  <c r="BF382"/>
  <c r="T382"/>
  <c r="R382"/>
  <c r="P382"/>
  <c r="BI381"/>
  <c r="BH381"/>
  <c r="BG381"/>
  <c r="BF381"/>
  <c r="T381"/>
  <c r="R381"/>
  <c r="P381"/>
  <c r="BI379"/>
  <c r="BH379"/>
  <c r="BG379"/>
  <c r="BF379"/>
  <c r="T379"/>
  <c r="R379"/>
  <c r="P379"/>
  <c r="BI376"/>
  <c r="BH376"/>
  <c r="BG376"/>
  <c r="BF376"/>
  <c r="T376"/>
  <c r="R376"/>
  <c r="P376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2"/>
  <c r="BH362"/>
  <c r="BG362"/>
  <c r="BF362"/>
  <c r="T362"/>
  <c r="R362"/>
  <c r="P362"/>
  <c r="BI355"/>
  <c r="BH355"/>
  <c r="BG355"/>
  <c r="BF355"/>
  <c r="T355"/>
  <c r="R355"/>
  <c r="P355"/>
  <c r="BI354"/>
  <c r="BH354"/>
  <c r="BG354"/>
  <c r="BF354"/>
  <c r="T354"/>
  <c r="R354"/>
  <c r="P354"/>
  <c r="BI351"/>
  <c r="BH351"/>
  <c r="BG351"/>
  <c r="BF351"/>
  <c r="T351"/>
  <c r="R351"/>
  <c r="P351"/>
  <c r="BI344"/>
  <c r="BH344"/>
  <c r="BG344"/>
  <c r="BF344"/>
  <c r="T344"/>
  <c r="R344"/>
  <c r="P344"/>
  <c r="BI341"/>
  <c r="BH341"/>
  <c r="BG341"/>
  <c r="BF341"/>
  <c r="T341"/>
  <c r="R341"/>
  <c r="P341"/>
  <c r="BI338"/>
  <c r="BH338"/>
  <c r="BG338"/>
  <c r="BF338"/>
  <c r="T338"/>
  <c r="R338"/>
  <c r="P338"/>
  <c r="BI334"/>
  <c r="BH334"/>
  <c r="BG334"/>
  <c r="BF334"/>
  <c r="T334"/>
  <c r="T333"/>
  <c r="R334"/>
  <c r="R333"/>
  <c r="P334"/>
  <c r="P333"/>
  <c r="BI327"/>
  <c r="BH327"/>
  <c r="BG327"/>
  <c r="BF327"/>
  <c r="T327"/>
  <c r="R327"/>
  <c r="P327"/>
  <c r="BI320"/>
  <c r="BH320"/>
  <c r="BG320"/>
  <c r="BF320"/>
  <c r="T320"/>
  <c r="R320"/>
  <c r="P320"/>
  <c r="BI313"/>
  <c r="BH313"/>
  <c r="BG313"/>
  <c r="BF313"/>
  <c r="T313"/>
  <c r="R313"/>
  <c r="P313"/>
  <c r="BI311"/>
  <c r="BH311"/>
  <c r="BG311"/>
  <c r="BF311"/>
  <c r="T311"/>
  <c r="R311"/>
  <c r="P311"/>
  <c r="BI310"/>
  <c r="BH310"/>
  <c r="BG310"/>
  <c r="BF310"/>
  <c r="T310"/>
  <c r="R310"/>
  <c r="P310"/>
  <c r="BI308"/>
  <c r="BH308"/>
  <c r="BG308"/>
  <c r="BF308"/>
  <c r="T308"/>
  <c r="R308"/>
  <c r="P308"/>
  <c r="BI300"/>
  <c r="BH300"/>
  <c r="BG300"/>
  <c r="BF300"/>
  <c r="T300"/>
  <c r="R300"/>
  <c r="P300"/>
  <c r="BI295"/>
  <c r="BH295"/>
  <c r="BG295"/>
  <c r="BF295"/>
  <c r="T295"/>
  <c r="R295"/>
  <c r="P295"/>
  <c r="BI293"/>
  <c r="BH293"/>
  <c r="BG293"/>
  <c r="BF293"/>
  <c r="T293"/>
  <c r="R293"/>
  <c r="P293"/>
  <c r="BI282"/>
  <c r="BH282"/>
  <c r="BG282"/>
  <c r="BF282"/>
  <c r="T282"/>
  <c r="R282"/>
  <c r="P282"/>
  <c r="BI280"/>
  <c r="BH280"/>
  <c r="BG280"/>
  <c r="BF280"/>
  <c r="T280"/>
  <c r="R280"/>
  <c r="P280"/>
  <c r="BI277"/>
  <c r="BH277"/>
  <c r="BG277"/>
  <c r="BF277"/>
  <c r="T277"/>
  <c r="R277"/>
  <c r="P277"/>
  <c r="BI274"/>
  <c r="BH274"/>
  <c r="BG274"/>
  <c r="BF274"/>
  <c r="T274"/>
  <c r="R274"/>
  <c r="P274"/>
  <c r="BI272"/>
  <c r="BH272"/>
  <c r="BG272"/>
  <c r="BF272"/>
  <c r="T272"/>
  <c r="R272"/>
  <c r="P272"/>
  <c r="BI265"/>
  <c r="BH265"/>
  <c r="BG265"/>
  <c r="BF265"/>
  <c r="T265"/>
  <c r="R265"/>
  <c r="P265"/>
  <c r="BI261"/>
  <c r="BH261"/>
  <c r="BG261"/>
  <c r="BF261"/>
  <c r="T261"/>
  <c r="R261"/>
  <c r="P261"/>
  <c r="BI259"/>
  <c r="BH259"/>
  <c r="BG259"/>
  <c r="BF259"/>
  <c r="T259"/>
  <c r="R259"/>
  <c r="P259"/>
  <c r="BI256"/>
  <c r="BH256"/>
  <c r="BG256"/>
  <c r="BF256"/>
  <c r="T256"/>
  <c r="R256"/>
  <c r="P256"/>
  <c r="BI254"/>
  <c r="BH254"/>
  <c r="BG254"/>
  <c r="BF254"/>
  <c r="T254"/>
  <c r="R254"/>
  <c r="P254"/>
  <c r="BI251"/>
  <c r="BH251"/>
  <c r="BG251"/>
  <c r="BF251"/>
  <c r="T251"/>
  <c r="R251"/>
  <c r="P251"/>
  <c r="BI245"/>
  <c r="BH245"/>
  <c r="BG245"/>
  <c r="BF245"/>
  <c r="T245"/>
  <c r="R245"/>
  <c r="P245"/>
  <c r="BI243"/>
  <c r="BH243"/>
  <c r="BG243"/>
  <c r="BF243"/>
  <c r="T243"/>
  <c r="R243"/>
  <c r="P243"/>
  <c r="BI240"/>
  <c r="BH240"/>
  <c r="BG240"/>
  <c r="BF240"/>
  <c r="T240"/>
  <c r="R240"/>
  <c r="P240"/>
  <c r="BI236"/>
  <c r="BH236"/>
  <c r="BG236"/>
  <c r="BF236"/>
  <c r="T236"/>
  <c r="R236"/>
  <c r="P236"/>
  <c r="BI230"/>
  <c r="BH230"/>
  <c r="BG230"/>
  <c r="BF230"/>
  <c r="T230"/>
  <c r="R230"/>
  <c r="P230"/>
  <c r="BI224"/>
  <c r="BH224"/>
  <c r="BG224"/>
  <c r="BF224"/>
  <c r="T224"/>
  <c r="R224"/>
  <c r="P224"/>
  <c r="BI218"/>
  <c r="BH218"/>
  <c r="BG218"/>
  <c r="BF218"/>
  <c r="T218"/>
  <c r="R218"/>
  <c r="P218"/>
  <c r="BI215"/>
  <c r="BH215"/>
  <c r="BG215"/>
  <c r="BF215"/>
  <c r="T215"/>
  <c r="R215"/>
  <c r="P215"/>
  <c r="BI213"/>
  <c r="BH213"/>
  <c r="BG213"/>
  <c r="BF213"/>
  <c r="T213"/>
  <c r="R213"/>
  <c r="P213"/>
  <c r="BI207"/>
  <c r="BH207"/>
  <c r="BG207"/>
  <c r="BF207"/>
  <c r="T207"/>
  <c r="R207"/>
  <c r="P207"/>
  <c r="BI205"/>
  <c r="BH205"/>
  <c r="BG205"/>
  <c r="BF205"/>
  <c r="T205"/>
  <c r="R205"/>
  <c r="P205"/>
  <c r="BI191"/>
  <c r="BH191"/>
  <c r="BG191"/>
  <c r="BF191"/>
  <c r="T191"/>
  <c r="R191"/>
  <c r="P191"/>
  <c r="BI185"/>
  <c r="BH185"/>
  <c r="BG185"/>
  <c r="BF185"/>
  <c r="T185"/>
  <c r="R185"/>
  <c r="P185"/>
  <c r="BI179"/>
  <c r="BH179"/>
  <c r="BG179"/>
  <c r="BF179"/>
  <c r="T179"/>
  <c r="R179"/>
  <c r="P179"/>
  <c r="BI175"/>
  <c r="BH175"/>
  <c r="BG175"/>
  <c r="BF175"/>
  <c r="T175"/>
  <c r="R175"/>
  <c r="P175"/>
  <c r="BI169"/>
  <c r="BH169"/>
  <c r="BG169"/>
  <c r="BF169"/>
  <c r="T169"/>
  <c r="R169"/>
  <c r="P169"/>
  <c r="BI162"/>
  <c r="BH162"/>
  <c r="BG162"/>
  <c r="BF162"/>
  <c r="T162"/>
  <c r="R162"/>
  <c r="P162"/>
  <c r="BI156"/>
  <c r="BH156"/>
  <c r="BG156"/>
  <c r="BF156"/>
  <c r="T156"/>
  <c r="R156"/>
  <c r="P156"/>
  <c r="BI149"/>
  <c r="BH149"/>
  <c r="BG149"/>
  <c r="BF149"/>
  <c r="T149"/>
  <c r="R149"/>
  <c r="P149"/>
  <c r="BI147"/>
  <c r="BH147"/>
  <c r="BG147"/>
  <c r="BF147"/>
  <c r="T147"/>
  <c r="R147"/>
  <c r="P147"/>
  <c r="BI137"/>
  <c r="BH137"/>
  <c r="BG137"/>
  <c r="BF137"/>
  <c r="T137"/>
  <c r="R137"/>
  <c r="P137"/>
  <c r="BI136"/>
  <c r="BH136"/>
  <c r="BG136"/>
  <c r="BF136"/>
  <c r="T136"/>
  <c r="R136"/>
  <c r="P136"/>
  <c r="BI130"/>
  <c r="BH130"/>
  <c r="BG130"/>
  <c r="BF130"/>
  <c r="T130"/>
  <c r="R130"/>
  <c r="P130"/>
  <c r="J123"/>
  <c r="F123"/>
  <c r="F121"/>
  <c r="E119"/>
  <c r="J91"/>
  <c r="F91"/>
  <c r="F89"/>
  <c r="E87"/>
  <c r="J24"/>
  <c r="E24"/>
  <c r="J92"/>
  <c r="J23"/>
  <c r="J18"/>
  <c r="E18"/>
  <c r="F124"/>
  <c r="J17"/>
  <c r="J12"/>
  <c r="J121"/>
  <c r="E7"/>
  <c r="E117"/>
  <c i="2" r="J37"/>
  <c r="J36"/>
  <c i="1" r="AY95"/>
  <c i="2" r="J35"/>
  <c i="1" r="AX95"/>
  <c i="2" r="BI235"/>
  <c r="BH235"/>
  <c r="BG235"/>
  <c r="BF235"/>
  <c r="T235"/>
  <c r="R235"/>
  <c r="P235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14"/>
  <c r="BH214"/>
  <c r="BG214"/>
  <c r="BF214"/>
  <c r="T214"/>
  <c r="R214"/>
  <c r="P214"/>
  <c r="BI211"/>
  <c r="BH211"/>
  <c r="BG211"/>
  <c r="BF211"/>
  <c r="T211"/>
  <c r="R211"/>
  <c r="P211"/>
  <c r="BI202"/>
  <c r="BH202"/>
  <c r="BG202"/>
  <c r="BF202"/>
  <c r="T202"/>
  <c r="R202"/>
  <c r="P202"/>
  <c r="BI197"/>
  <c r="BH197"/>
  <c r="BG197"/>
  <c r="BF197"/>
  <c r="T197"/>
  <c r="R197"/>
  <c r="P197"/>
  <c r="BI193"/>
  <c r="BH193"/>
  <c r="BG193"/>
  <c r="BF193"/>
  <c r="T193"/>
  <c r="R193"/>
  <c r="P193"/>
  <c r="BI186"/>
  <c r="BH186"/>
  <c r="BG186"/>
  <c r="BF186"/>
  <c r="T186"/>
  <c r="R186"/>
  <c r="P186"/>
  <c r="BI183"/>
  <c r="BH183"/>
  <c r="BG183"/>
  <c r="BF183"/>
  <c r="T183"/>
  <c r="R183"/>
  <c r="P183"/>
  <c r="BI178"/>
  <c r="BH178"/>
  <c r="BG178"/>
  <c r="BF178"/>
  <c r="T178"/>
  <c r="R178"/>
  <c r="P178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1"/>
  <c r="BH161"/>
  <c r="BG161"/>
  <c r="BF161"/>
  <c r="T161"/>
  <c r="R161"/>
  <c r="P161"/>
  <c r="BI154"/>
  <c r="BH154"/>
  <c r="BG154"/>
  <c r="BF154"/>
  <c r="T154"/>
  <c r="R154"/>
  <c r="P154"/>
  <c r="BI151"/>
  <c r="BH151"/>
  <c r="BG151"/>
  <c r="BF151"/>
  <c r="T151"/>
  <c r="R151"/>
  <c r="P151"/>
  <c r="BI147"/>
  <c r="BH147"/>
  <c r="BG147"/>
  <c r="BF147"/>
  <c r="T147"/>
  <c r="R147"/>
  <c r="P147"/>
  <c r="BI144"/>
  <c r="BH144"/>
  <c r="BG144"/>
  <c r="BF144"/>
  <c r="T144"/>
  <c r="R144"/>
  <c r="P144"/>
  <c r="BI138"/>
  <c r="BH138"/>
  <c r="BG138"/>
  <c r="BF138"/>
  <c r="T138"/>
  <c r="R138"/>
  <c r="P138"/>
  <c r="BI132"/>
  <c r="BH132"/>
  <c r="BG132"/>
  <c r="BF132"/>
  <c r="T132"/>
  <c r="R132"/>
  <c r="P132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J115"/>
  <c r="F115"/>
  <c r="F113"/>
  <c r="E111"/>
  <c r="J91"/>
  <c r="F91"/>
  <c r="F89"/>
  <c r="E87"/>
  <c r="J24"/>
  <c r="E24"/>
  <c r="J92"/>
  <c r="J23"/>
  <c r="J18"/>
  <c r="E18"/>
  <c r="F116"/>
  <c r="J17"/>
  <c r="J12"/>
  <c r="J113"/>
  <c r="E7"/>
  <c r="E109"/>
  <c i="1" r="L90"/>
  <c r="AM90"/>
  <c r="AM89"/>
  <c r="L89"/>
  <c r="AM87"/>
  <c r="L87"/>
  <c r="L85"/>
  <c r="L84"/>
  <c i="2" r="BK225"/>
  <c r="J186"/>
  <c r="BK168"/>
  <c r="J138"/>
  <c r="J122"/>
  <c r="J231"/>
  <c r="BK214"/>
  <c r="J202"/>
  <c r="BK193"/>
  <c r="J183"/>
  <c r="BK171"/>
  <c r="J154"/>
  <c r="BK128"/>
  <c r="BK174"/>
  <c r="J144"/>
  <c i="1" r="AS94"/>
  <c i="3" r="BK381"/>
  <c r="J362"/>
  <c r="J282"/>
  <c r="J251"/>
  <c r="BK215"/>
  <c r="BK162"/>
  <c r="J147"/>
  <c r="BK130"/>
  <c r="BK407"/>
  <c r="J404"/>
  <c r="J382"/>
  <c r="BK375"/>
  <c r="BK354"/>
  <c r="J341"/>
  <c r="BK327"/>
  <c r="BK308"/>
  <c r="BK282"/>
  <c r="BK274"/>
  <c r="BK256"/>
  <c r="BK243"/>
  <c r="BK224"/>
  <c r="J213"/>
  <c r="BK185"/>
  <c r="BK362"/>
  <c r="J310"/>
  <c r="J245"/>
  <c r="BK230"/>
  <c r="J185"/>
  <c r="BK382"/>
  <c r="J344"/>
  <c r="J320"/>
  <c r="BK310"/>
  <c r="J295"/>
  <c r="J277"/>
  <c r="J265"/>
  <c r="BK251"/>
  <c r="J207"/>
  <c r="BK175"/>
  <c r="J162"/>
  <c r="BK147"/>
  <c r="BK136"/>
  <c i="4" r="BK404"/>
  <c r="J379"/>
  <c r="BK371"/>
  <c r="BK340"/>
  <c r="J315"/>
  <c r="BK282"/>
  <c r="J257"/>
  <c r="J224"/>
  <c r="J191"/>
  <c r="BK169"/>
  <c r="J156"/>
  <c r="BK136"/>
  <c r="J355"/>
  <c r="J343"/>
  <c r="BK315"/>
  <c r="J310"/>
  <c r="J295"/>
  <c r="J272"/>
  <c r="J254"/>
  <c r="BK249"/>
  <c r="BK230"/>
  <c r="J207"/>
  <c r="BK175"/>
  <c r="BK156"/>
  <c r="J137"/>
  <c r="J406"/>
  <c r="J404"/>
  <c r="BK377"/>
  <c r="BK343"/>
  <c r="BK313"/>
  <c r="J277"/>
  <c r="BK241"/>
  <c r="J230"/>
  <c r="BK137"/>
  <c r="J391"/>
  <c r="BK379"/>
  <c r="J371"/>
  <c r="J329"/>
  <c r="BK297"/>
  <c r="J263"/>
  <c r="BK243"/>
  <c i="5" r="J133"/>
  <c r="BK126"/>
  <c r="BK142"/>
  <c r="BK133"/>
  <c r="J126"/>
  <c i="2" r="J228"/>
  <c r="J214"/>
  <c r="J178"/>
  <c r="J151"/>
  <c r="BK125"/>
  <c r="BK231"/>
  <c r="BK228"/>
  <c r="BK202"/>
  <c r="J197"/>
  <c r="BK183"/>
  <c r="BK177"/>
  <c r="J168"/>
  <c r="J147"/>
  <c r="J125"/>
  <c r="J171"/>
  <c r="BK132"/>
  <c r="BK154"/>
  <c r="BK147"/>
  <c r="BK144"/>
  <c i="3" r="J393"/>
  <c r="J371"/>
  <c r="BK341"/>
  <c r="BK293"/>
  <c r="J256"/>
  <c r="J230"/>
  <c r="J169"/>
  <c r="J149"/>
  <c r="J136"/>
  <c r="J408"/>
  <c r="J407"/>
  <c r="BK395"/>
  <c r="BK379"/>
  <c r="BK371"/>
  <c r="BK351"/>
  <c r="BK338"/>
  <c r="BK313"/>
  <c r="J300"/>
  <c r="BK280"/>
  <c r="BK265"/>
  <c r="J254"/>
  <c r="BK240"/>
  <c r="J218"/>
  <c r="BK207"/>
  <c r="BK393"/>
  <c r="J351"/>
  <c r="J272"/>
  <c r="J240"/>
  <c r="J205"/>
  <c r="J406"/>
  <c r="J381"/>
  <c r="J376"/>
  <c r="J334"/>
  <c r="J311"/>
  <c r="BK300"/>
  <c r="J280"/>
  <c r="BK272"/>
  <c r="BK259"/>
  <c r="BK218"/>
  <c r="BK191"/>
  <c r="J175"/>
  <c r="J156"/>
  <c r="J137"/>
  <c i="4" r="BK405"/>
  <c r="J383"/>
  <c r="J373"/>
  <c r="BK353"/>
  <c r="BK329"/>
  <c r="BK302"/>
  <c r="BK272"/>
  <c r="J249"/>
  <c r="BK205"/>
  <c r="J175"/>
  <c r="BK149"/>
  <c r="BK130"/>
  <c r="J353"/>
  <c r="BK333"/>
  <c r="J313"/>
  <c r="J302"/>
  <c r="J280"/>
  <c r="J259"/>
  <c r="BK252"/>
  <c r="J236"/>
  <c r="BK218"/>
  <c r="J205"/>
  <c r="J169"/>
  <c r="J149"/>
  <c r="J136"/>
  <c r="J405"/>
  <c r="J380"/>
  <c r="BK350"/>
  <c r="BK295"/>
  <c r="BK263"/>
  <c r="BK236"/>
  <c r="BK185"/>
  <c r="BK402"/>
  <c r="BK383"/>
  <c r="BK374"/>
  <c r="J362"/>
  <c r="BK322"/>
  <c r="BK277"/>
  <c r="BK238"/>
  <c r="J218"/>
  <c r="BK215"/>
  <c r="J213"/>
  <c r="J185"/>
  <c r="J130"/>
  <c i="5" r="BK146"/>
  <c r="J142"/>
  <c r="J138"/>
  <c r="J135"/>
  <c r="BK132"/>
  <c r="J125"/>
  <c r="J146"/>
  <c r="BK135"/>
  <c r="J130"/>
  <c i="2" r="J235"/>
  <c r="BK211"/>
  <c r="J177"/>
  <c r="J161"/>
  <c r="J128"/>
  <c r="BK235"/>
  <c r="J225"/>
  <c r="J211"/>
  <c r="BK197"/>
  <c r="J193"/>
  <c r="BK178"/>
  <c r="J174"/>
  <c r="BK161"/>
  <c r="J132"/>
  <c r="BK122"/>
  <c r="BK138"/>
  <c r="BK186"/>
  <c r="BK151"/>
  <c i="3" r="J395"/>
  <c r="BK385"/>
  <c r="J373"/>
  <c r="J354"/>
  <c r="BK320"/>
  <c r="J259"/>
  <c r="BK236"/>
  <c r="J179"/>
  <c r="BK156"/>
  <c r="BK137"/>
  <c r="BK408"/>
  <c r="BK406"/>
  <c r="J385"/>
  <c r="BK376"/>
  <c r="J355"/>
  <c r="BK344"/>
  <c r="BK334"/>
  <c r="BK311"/>
  <c r="BK295"/>
  <c r="BK277"/>
  <c r="J261"/>
  <c r="BK245"/>
  <c r="J236"/>
  <c r="J215"/>
  <c r="BK205"/>
  <c r="J375"/>
  <c r="BK373"/>
  <c r="J338"/>
  <c r="BK254"/>
  <c r="J243"/>
  <c r="J191"/>
  <c r="BK404"/>
  <c r="J379"/>
  <c r="BK355"/>
  <c r="J327"/>
  <c r="J313"/>
  <c r="J308"/>
  <c r="J293"/>
  <c r="J274"/>
  <c r="BK261"/>
  <c r="J224"/>
  <c r="BK213"/>
  <c r="BK179"/>
  <c r="BK169"/>
  <c r="BK149"/>
  <c r="J130"/>
  <c i="4" r="J402"/>
  <c r="J377"/>
  <c r="BK362"/>
  <c r="J333"/>
  <c r="BK310"/>
  <c r="BK275"/>
  <c r="BK254"/>
  <c r="BK207"/>
  <c r="BK179"/>
  <c r="BK162"/>
  <c r="J147"/>
  <c r="BK393"/>
  <c r="J350"/>
  <c r="J322"/>
  <c r="BK312"/>
  <c r="J297"/>
  <c r="J275"/>
  <c r="BK257"/>
  <c r="J243"/>
  <c r="BK224"/>
  <c r="J215"/>
  <c r="BK191"/>
  <c r="J162"/>
  <c r="BK147"/>
  <c r="BK406"/>
  <c r="BK391"/>
  <c r="J374"/>
  <c r="J340"/>
  <c r="BK280"/>
  <c r="BK259"/>
  <c r="J238"/>
  <c r="BK213"/>
  <c r="J179"/>
  <c r="J393"/>
  <c r="BK380"/>
  <c r="BK373"/>
  <c r="BK355"/>
  <c r="J312"/>
  <c r="J282"/>
  <c r="J252"/>
  <c r="J241"/>
  <c i="5" r="BK130"/>
  <c r="BK138"/>
  <c r="J132"/>
  <c r="BK125"/>
  <c i="2" l="1" r="BK121"/>
  <c r="J121"/>
  <c r="J98"/>
  <c r="R121"/>
  <c r="R120"/>
  <c r="P201"/>
  <c i="3" r="P129"/>
  <c r="T239"/>
  <c r="BK312"/>
  <c r="J312"/>
  <c r="J101"/>
  <c r="R337"/>
  <c r="R370"/>
  <c r="R380"/>
  <c r="P384"/>
  <c r="P383"/>
  <c i="4" r="BK129"/>
  <c r="BK237"/>
  <c r="J237"/>
  <c r="J99"/>
  <c r="BK301"/>
  <c r="J301"/>
  <c r="J100"/>
  <c r="BK314"/>
  <c r="J314"/>
  <c r="J101"/>
  <c r="BK332"/>
  <c r="J332"/>
  <c r="J103"/>
  <c r="BK370"/>
  <c r="J370"/>
  <c r="J104"/>
  <c r="BK378"/>
  <c r="J378"/>
  <c r="J105"/>
  <c r="BK382"/>
  <c r="J382"/>
  <c r="J107"/>
  <c i="5" r="P124"/>
  <c r="R134"/>
  <c i="3" r="T129"/>
  <c r="T128"/>
  <c r="R239"/>
  <c r="P299"/>
  <c r="T299"/>
  <c r="T312"/>
  <c r="T337"/>
  <c r="T370"/>
  <c r="T380"/>
  <c r="R384"/>
  <c r="R383"/>
  <c i="4" r="T129"/>
  <c r="T237"/>
  <c r="T301"/>
  <c r="P314"/>
  <c r="T332"/>
  <c r="T370"/>
  <c r="R378"/>
  <c r="T382"/>
  <c r="T381"/>
  <c i="5" r="BK124"/>
  <c r="T124"/>
  <c r="P131"/>
  <c r="T131"/>
  <c r="P134"/>
  <c i="2" r="P121"/>
  <c r="P120"/>
  <c r="P119"/>
  <c i="1" r="AU95"/>
  <c i="2" r="BK201"/>
  <c r="J201"/>
  <c r="J99"/>
  <c r="R201"/>
  <c i="3" r="BK129"/>
  <c r="J129"/>
  <c r="J98"/>
  <c r="BK239"/>
  <c r="J239"/>
  <c r="J99"/>
  <c r="BK299"/>
  <c r="J299"/>
  <c r="J100"/>
  <c r="P312"/>
  <c r="BK337"/>
  <c r="J337"/>
  <c r="J103"/>
  <c r="BK370"/>
  <c r="J370"/>
  <c r="J104"/>
  <c r="BK380"/>
  <c r="J380"/>
  <c r="J105"/>
  <c r="BK384"/>
  <c r="BK383"/>
  <c r="J383"/>
  <c r="J106"/>
  <c i="4" r="R129"/>
  <c r="R237"/>
  <c r="R301"/>
  <c r="R314"/>
  <c r="P332"/>
  <c r="P370"/>
  <c r="P378"/>
  <c r="P382"/>
  <c r="P381"/>
  <c i="5" r="BK131"/>
  <c r="J131"/>
  <c r="J99"/>
  <c r="R131"/>
  <c r="T134"/>
  <c i="2" r="T121"/>
  <c r="T120"/>
  <c r="T119"/>
  <c r="T201"/>
  <c i="3" r="R129"/>
  <c r="R128"/>
  <c r="R127"/>
  <c r="P239"/>
  <c r="R299"/>
  <c r="R312"/>
  <c r="P337"/>
  <c r="P370"/>
  <c r="P380"/>
  <c r="T384"/>
  <c r="T383"/>
  <c i="4" r="P129"/>
  <c r="P128"/>
  <c r="P127"/>
  <c i="1" r="AU97"/>
  <c i="4" r="P237"/>
  <c r="P301"/>
  <c r="T314"/>
  <c r="R332"/>
  <c r="R370"/>
  <c r="T378"/>
  <c r="R382"/>
  <c r="R381"/>
  <c i="5" r="R124"/>
  <c r="R123"/>
  <c r="R122"/>
  <c r="BK134"/>
  <c r="J134"/>
  <c r="J100"/>
  <c i="3" r="BK333"/>
  <c r="J333"/>
  <c r="J102"/>
  <c i="4" r="BK328"/>
  <c r="J328"/>
  <c r="J102"/>
  <c i="5" r="BK141"/>
  <c r="J141"/>
  <c r="J101"/>
  <c r="BK145"/>
  <c r="J145"/>
  <c r="J102"/>
  <c i="4" r="J129"/>
  <c r="J98"/>
  <c r="BK381"/>
  <c r="J381"/>
  <c r="J106"/>
  <c i="5" r="J89"/>
  <c r="F92"/>
  <c r="E112"/>
  <c r="J119"/>
  <c r="BE125"/>
  <c r="BE130"/>
  <c r="BE133"/>
  <c r="BE135"/>
  <c r="BE138"/>
  <c r="BE142"/>
  <c r="BE146"/>
  <c r="BE126"/>
  <c r="BE132"/>
  <c i="4" r="F92"/>
  <c r="BE136"/>
  <c r="BE162"/>
  <c r="BE169"/>
  <c r="BE205"/>
  <c r="BE236"/>
  <c r="BE249"/>
  <c r="BE252"/>
  <c r="BE257"/>
  <c r="BE272"/>
  <c r="BE280"/>
  <c r="BE310"/>
  <c r="BE313"/>
  <c r="BE371"/>
  <c r="BE374"/>
  <c r="BE377"/>
  <c r="BE380"/>
  <c r="BE391"/>
  <c i="3" r="J384"/>
  <c r="J107"/>
  <c i="4" r="E85"/>
  <c r="J124"/>
  <c r="BE130"/>
  <c r="BE147"/>
  <c r="BE156"/>
  <c r="BE175"/>
  <c r="BE191"/>
  <c r="BE224"/>
  <c r="BE282"/>
  <c r="BE315"/>
  <c r="BE329"/>
  <c r="BE353"/>
  <c r="BE355"/>
  <c r="BE362"/>
  <c r="BE373"/>
  <c r="BE402"/>
  <c r="BE404"/>
  <c r="BE405"/>
  <c r="BE406"/>
  <c r="J89"/>
  <c r="BE137"/>
  <c r="BE149"/>
  <c r="BE179"/>
  <c r="BE207"/>
  <c r="BE215"/>
  <c r="BE241"/>
  <c r="BE254"/>
  <c r="BE263"/>
  <c r="BE275"/>
  <c r="BE297"/>
  <c r="BE302"/>
  <c r="BE333"/>
  <c r="BE340"/>
  <c r="BE343"/>
  <c r="BE185"/>
  <c r="BE213"/>
  <c r="BE218"/>
  <c r="BE230"/>
  <c r="BE238"/>
  <c r="BE243"/>
  <c r="BE259"/>
  <c r="BE277"/>
  <c r="BE295"/>
  <c r="BE312"/>
  <c r="BE322"/>
  <c r="BE350"/>
  <c r="BE379"/>
  <c r="BE383"/>
  <c r="BE393"/>
  <c i="3" r="E85"/>
  <c r="F92"/>
  <c r="J124"/>
  <c r="BE175"/>
  <c r="BE191"/>
  <c r="BE215"/>
  <c r="BE230"/>
  <c r="BE240"/>
  <c r="BE243"/>
  <c r="BE254"/>
  <c r="BE320"/>
  <c r="BE334"/>
  <c r="BE362"/>
  <c r="BE373"/>
  <c r="BE375"/>
  <c r="BE382"/>
  <c r="BE393"/>
  <c r="BE395"/>
  <c i="2" r="BK120"/>
  <c r="J120"/>
  <c r="J97"/>
  <c i="3" r="BE179"/>
  <c r="BE218"/>
  <c r="BE224"/>
  <c r="BE236"/>
  <c r="BE251"/>
  <c r="BE259"/>
  <c r="BE308"/>
  <c r="BE341"/>
  <c r="BE354"/>
  <c r="BE355"/>
  <c r="BE381"/>
  <c r="BE185"/>
  <c r="BE245"/>
  <c r="BE256"/>
  <c r="BE261"/>
  <c r="BE265"/>
  <c r="BE272"/>
  <c r="BE274"/>
  <c r="BE282"/>
  <c r="BE293"/>
  <c r="BE310"/>
  <c r="BE311"/>
  <c r="BE313"/>
  <c r="BE327"/>
  <c r="BE344"/>
  <c r="BE351"/>
  <c r="BE371"/>
  <c r="BE376"/>
  <c r="BE385"/>
  <c r="BE406"/>
  <c r="J89"/>
  <c r="BE130"/>
  <c r="BE136"/>
  <c r="BE137"/>
  <c r="BE147"/>
  <c r="BE149"/>
  <c r="BE156"/>
  <c r="BE162"/>
  <c r="BE169"/>
  <c r="BE205"/>
  <c r="BE207"/>
  <c r="BE213"/>
  <c r="BE277"/>
  <c r="BE280"/>
  <c r="BE295"/>
  <c r="BE300"/>
  <c r="BE338"/>
  <c r="BE379"/>
  <c r="BE404"/>
  <c r="BE407"/>
  <c r="BE408"/>
  <c i="2" r="E85"/>
  <c r="BE125"/>
  <c r="BE197"/>
  <c r="BE202"/>
  <c r="BE122"/>
  <c r="BE147"/>
  <c r="BE168"/>
  <c r="BE171"/>
  <c r="J89"/>
  <c r="F92"/>
  <c r="J116"/>
  <c r="BE138"/>
  <c r="BE144"/>
  <c r="BE151"/>
  <c r="BE161"/>
  <c r="BE177"/>
  <c r="BE178"/>
  <c r="BE183"/>
  <c r="BE186"/>
  <c r="BE211"/>
  <c r="BE214"/>
  <c r="BE225"/>
  <c r="BE228"/>
  <c r="BE231"/>
  <c r="BE235"/>
  <c r="BE128"/>
  <c r="BE132"/>
  <c r="BE154"/>
  <c r="BE174"/>
  <c r="BE193"/>
  <c r="F35"/>
  <c i="1" r="BB95"/>
  <c i="3" r="F34"/>
  <c i="1" r="BA96"/>
  <c i="4" r="F35"/>
  <c i="1" r="BB97"/>
  <c i="5" r="F34"/>
  <c i="1" r="BA98"/>
  <c i="5" r="F37"/>
  <c i="1" r="BD98"/>
  <c i="2" r="J34"/>
  <c i="1" r="AW95"/>
  <c i="3" r="J34"/>
  <c i="1" r="AW96"/>
  <c i="4" r="F36"/>
  <c i="1" r="BC97"/>
  <c i="4" r="F34"/>
  <c i="1" r="BA97"/>
  <c i="5" r="F35"/>
  <c i="1" r="BB98"/>
  <c i="2" r="F34"/>
  <c i="1" r="BA95"/>
  <c i="2" r="F36"/>
  <c i="1" r="BC95"/>
  <c i="3" r="F37"/>
  <c i="1" r="BD96"/>
  <c i="3" r="F35"/>
  <c i="1" r="BB96"/>
  <c i="4" r="F37"/>
  <c i="1" r="BD97"/>
  <c i="2" r="F37"/>
  <c i="1" r="BD95"/>
  <c i="3" r="F36"/>
  <c i="1" r="BC96"/>
  <c i="4" r="J34"/>
  <c i="1" r="AW97"/>
  <c i="5" r="F36"/>
  <c i="1" r="BC98"/>
  <c i="5" r="J34"/>
  <c i="1" r="AW98"/>
  <c i="4" l="1" r="R128"/>
  <c r="R127"/>
  <c r="T128"/>
  <c r="T127"/>
  <c i="3" r="P128"/>
  <c r="P127"/>
  <c i="1" r="AU96"/>
  <c i="3" r="T127"/>
  <c i="5" r="BK123"/>
  <c r="J123"/>
  <c r="J97"/>
  <c r="P123"/>
  <c r="P122"/>
  <c i="1" r="AU98"/>
  <c i="2" r="R119"/>
  <c i="5" r="T123"/>
  <c r="T122"/>
  <c i="4" r="BK128"/>
  <c r="J128"/>
  <c r="J97"/>
  <c i="3" r="BK128"/>
  <c r="J128"/>
  <c r="J97"/>
  <c i="5" r="J124"/>
  <c r="J98"/>
  <c i="4" r="BK127"/>
  <c r="J127"/>
  <c r="J96"/>
  <c i="2" r="BK119"/>
  <c r="J119"/>
  <c r="J33"/>
  <c i="1" r="AV95"/>
  <c r="AT95"/>
  <c i="4" r="F33"/>
  <c i="1" r="AZ97"/>
  <c r="BD94"/>
  <c r="W33"/>
  <c r="BA94"/>
  <c r="W30"/>
  <c i="2" r="F33"/>
  <c i="1" r="AZ95"/>
  <c i="4" r="J33"/>
  <c i="1" r="AV97"/>
  <c r="AT97"/>
  <c i="5" r="J33"/>
  <c i="1" r="AV98"/>
  <c r="AT98"/>
  <c i="3" r="J33"/>
  <c i="1" r="AV96"/>
  <c r="AT96"/>
  <c r="BC94"/>
  <c r="W32"/>
  <c r="BB94"/>
  <c r="W31"/>
  <c i="2" r="J30"/>
  <c i="1" r="AG95"/>
  <c i="3" r="F33"/>
  <c i="1" r="AZ96"/>
  <c i="5" r="F33"/>
  <c i="1" r="AZ98"/>
  <c i="3" l="1" r="BK127"/>
  <c r="J127"/>
  <c i="5" r="BK122"/>
  <c r="J122"/>
  <c r="J96"/>
  <c i="1" r="AN95"/>
  <c i="2" r="J96"/>
  <c r="J39"/>
  <c i="1" r="AU94"/>
  <c r="AW94"/>
  <c r="AK30"/>
  <c r="AY94"/>
  <c i="3" r="J30"/>
  <c i="1" r="AG96"/>
  <c r="AX94"/>
  <c i="4" r="J30"/>
  <c i="1" r="AG97"/>
  <c r="AZ94"/>
  <c r="W29"/>
  <c i="3" l="1" r="J39"/>
  <c r="J96"/>
  <c i="4" r="J39"/>
  <c i="1" r="AN97"/>
  <c r="AN96"/>
  <c i="5" r="J30"/>
  <c i="1" r="AG98"/>
  <c r="AV94"/>
  <c r="AK29"/>
  <c i="5" l="1" r="J39"/>
  <c i="1" r="AN98"/>
  <c r="AG94"/>
  <c r="AK26"/>
  <c r="AK3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<sst xmlns="http://schemas.openxmlformats.org/spreadsheetml/2006/main">
  <si>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</si>
  <si>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</si>
  <si>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</si>
  <si>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</si>
  <si>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</si>
  <si>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{f8c421c5-1fbc-4d6a-bf30-37c8c095adf7}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</si>
  <si>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</si>
  <si>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</si>
  <si>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</si>
  <si>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</si>
  <si>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</si>
  <si>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</si>
  <si>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</si>
  <si>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</si>
  <si>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222008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</si>
  <si>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</si>
  <si>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</si>
  <si>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propustků na trati Studenec - Vladislav TÚ1241 - DÚ14</t>
  </si>
  <si>
    <t>KSO:</t>
  </si>
  <si>
    <t>CC-CZ:</t>
  </si>
  <si>
    <t>Místo:</t>
  </si>
  <si>
    <t xml:space="preserve"> </t>
  </si>
  <si>
    <t>Datum:</t>
  </si>
  <si>
    <t>21. 3. 2023</t>
  </si>
  <si>
    <t>Zadavatel:</t>
  </si>
  <si>
    <t>IČ:</t>
  </si>
  <si>
    <t>70994234</t>
  </si>
  <si>
    <t>Správa železnic s.o.</t>
  </si>
  <si>
    <t>DIČ:</t>
  </si>
  <si>
    <t>CZ70994234</t>
  </si>
  <si>
    <t>Uchazeč:</t>
  </si>
  <si>
    <t>Vyplň údaj</t>
  </si>
  <si>
    <t>Projektant:</t>
  </si>
  <si>
    <t>28307453</t>
  </si>
  <si>
    <t>F-PROJEKT-DOPRAVNÍ STAVBY s.r.o.</t>
  </si>
  <si>
    <t>CZ28307453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</si>
  <si>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</si>
  <si>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</si>
  <si>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</si>
  <si>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</si>
  <si>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</si>
  <si>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</si>
  <si>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</si>
  <si>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</si>
  <si>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</si>
  <si>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</si>
  <si>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</si>
  <si>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</si>
  <si>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</si>
  <si>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</si>
  <si>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</si>
  <si>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</si>
  <si>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</si>
  <si>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</si>
  <si>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</si>
  <si>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</si>
  <si>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</si>
  <si>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</si>
  <si>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</si>
  <si>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</si>
  <si>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</si>
  <si>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</si>
  <si>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</si>
  <si>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</si>
  <si>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</si>
  <si>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</si>
  <si>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</si>
  <si>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</si>
  <si>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</si>
  <si>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</si>
  <si>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</si>
  <si>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</si>
  <si>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</si>
  <si>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</si>
  <si>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</si>
  <si>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</si>
  <si>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</si>
  <si>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</si>
  <si>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</si>
  <si>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</si>
  <si>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</si>
  <si>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</si>
  <si>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</si>
  <si>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</si>
  <si>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D.2.1.a</t>
  </si>
  <si>
    <t>Kolejový svršek pro SO 01 + SO 02</t>
  </si>
  <si>
    <t>STA</t>
  </si>
  <si>
    <t>1</t>
  </si>
  <si>
    <t>{8b96f481-4828-4a45-ad3e-627503318584}</t>
  </si>
  <si>
    <t>2</t>
  </si>
  <si>
    <t>D.2.1.e_SO 01</t>
  </si>
  <si>
    <t>Oprava propustku v km 38,495 na trati Studenec - Vladislav</t>
  </si>
  <si>
    <t>{c5770d3d-4434-40c9-be04-f261038d5ed9}</t>
  </si>
  <si>
    <t>D.2.1.e_SO 02</t>
  </si>
  <si>
    <t>Oprava propustku v km 38,876 na trati Studenec - Vladislav</t>
  </si>
  <si>
    <t>{6e92e4aa-8d5a-4361-a23d-c33878494a94}</t>
  </si>
  <si>
    <t>VRN</t>
  </si>
  <si>
    <t>Vedlejší rozpočtové náklady</t>
  </si>
  <si>
    <t>{3f2ff27b-4e9a-4fd3-8d79-231f03893ed5}</t>
  </si>
  <si>
    <t>KRYCÍ LIST SOUPISU PRACÍ</t>
  </si>
  <si>
    <t>Objekt:</t>
  </si>
  <si>
    <t>D.2.1.a - Kolejový svršek pro SO 01 + SO 02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</si>
  <si>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</si>
  <si>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</si>
  <si>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</si>
  <si>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</si>
  <si>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</si>
  <si>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</si>
  <si>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</si>
  <si>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</si>
  <si>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</si>
  <si>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</si>
  <si>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</si>
  <si>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</si>
  <si>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</si>
  <si>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</si>
  <si>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</si>
  <si>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</si>
  <si>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</si>
  <si>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</si>
  <si>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</si>
  <si>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</si>
  <si>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</si>
  <si>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</si>
  <si>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</si>
  <si>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</si>
  <si>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</si>
  <si>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</t>
  </si>
  <si>
    <t>K</t>
  </si>
  <si>
    <t>5901005010</t>
  </si>
  <si>
    <t>Měření geometrických parametrů měřícím vozíkem v koleji</t>
  </si>
  <si>
    <t>km</t>
  </si>
  <si>
    <t>ÚOŽI 2023 01</t>
  </si>
  <si>
    <t>4</t>
  </si>
  <si>
    <t>-384995585</t>
  </si>
  <si>
    <t>VV</t>
  </si>
  <si>
    <t>"od km 38,229 605 do km 38,958 642"</t>
  </si>
  <si>
    <t>2*(38958,642-38229,605)/1000</t>
  </si>
  <si>
    <t>5905023030</t>
  </si>
  <si>
    <t>Úprava povrchu stezky rozprostřením štěrkodrtě přes 5 do 10 cm</t>
  </si>
  <si>
    <t>m2</t>
  </si>
  <si>
    <t>648286427</t>
  </si>
  <si>
    <t>"dle TZ bod 6.7 - rozsah úpravy 2x20 m nad propustky"</t>
  </si>
  <si>
    <t>2*2*20,0*0,4</t>
  </si>
  <si>
    <t>3</t>
  </si>
  <si>
    <t>M</t>
  </si>
  <si>
    <t>5955101030</t>
  </si>
  <si>
    <t>Kamenivo drcené drť frakce 8/16</t>
  </si>
  <si>
    <t>t</t>
  </si>
  <si>
    <t>8</t>
  </si>
  <si>
    <t>-1724855746</t>
  </si>
  <si>
    <t>"stezky ze štěrku tl. 100 mm"</t>
  </si>
  <si>
    <t>2*2*20,0*0,4*0,1*1,6</t>
  </si>
  <si>
    <t>5905055010</t>
  </si>
  <si>
    <t>Odstranění stávajícího kolejového lože odtěžením v koleji</t>
  </si>
  <si>
    <t>m3</t>
  </si>
  <si>
    <t>-158227707</t>
  </si>
  <si>
    <t>"odstranění stávajícího kolejového lože nad propustkem v km 38,495 v délce 8,8 m"</t>
  </si>
  <si>
    <t>8,8*(5,9+3,67)/2*0,55</t>
  </si>
  <si>
    <t>"odstranění stávajícího kolejového lože nad propustkem v km 38,876 v délce 8,4 m"</t>
  </si>
  <si>
    <t>8,4*(5,31+3,66)/2*0,55</t>
  </si>
  <si>
    <t>Součet</t>
  </si>
  <si>
    <t>5905060010</t>
  </si>
  <si>
    <t>Zřízení nového kolejového lože v koleji</t>
  </si>
  <si>
    <t>1507661543</t>
  </si>
  <si>
    <t>"zřízení nového kolejového lože nad propustkem v km 38,495 v délce 8,8 m"</t>
  </si>
  <si>
    <t>8,8*(4,78+3,39)/2*0,55</t>
  </si>
  <si>
    <t>"zřízení nového kolejového lože nad propustkem v km 38,876 v délce 8,4 m"</t>
  </si>
  <si>
    <t>8,4*(4,92+3,46)/2*0,55</t>
  </si>
  <si>
    <t>6</t>
  </si>
  <si>
    <t>5955101000</t>
  </si>
  <si>
    <t>Kamenivo drcené štěrk frakce 31,5/63 třídy BI</t>
  </si>
  <si>
    <t>1672619573</t>
  </si>
  <si>
    <t>"nové kolejové lože"</t>
  </si>
  <si>
    <t>39,129*1,8</t>
  </si>
  <si>
    <t>7</t>
  </si>
  <si>
    <t>5905105030</t>
  </si>
  <si>
    <t>Doplnění KL kamenivem souvisle strojně v koleji</t>
  </si>
  <si>
    <t>-55011920</t>
  </si>
  <si>
    <t>"doplnění kolejového lože v rozsahu úprav GPK"</t>
  </si>
  <si>
    <t>(38958,642-38229,605)*3,5*0,05</t>
  </si>
  <si>
    <t>-983893056</t>
  </si>
  <si>
    <t>"doplnění kol. lože od začátku po konec úpravy GPK - 729,035 m"</t>
  </si>
  <si>
    <t>127,581*1,8</t>
  </si>
  <si>
    <t>9</t>
  </si>
  <si>
    <t>5906130345</t>
  </si>
  <si>
    <t>Montáž kolejového roštu v ose koleje pražce betonové vystrojené tvar S49, 49E1</t>
  </si>
  <si>
    <t>382433832</t>
  </si>
  <si>
    <t>"úsek s kompletní výměnou pryžových podložek, původní kolejnice"</t>
  </si>
  <si>
    <t>"montáž KR v délce 25,0 m nad propustkem v km 38,495"</t>
  </si>
  <si>
    <t>25,0/1000</t>
  </si>
  <si>
    <t>"montáž KR v délce 25,0 m nad propustkem v km 38,876"</t>
  </si>
  <si>
    <t>12,5/1000</t>
  </si>
  <si>
    <t>10</t>
  </si>
  <si>
    <t>5906140155</t>
  </si>
  <si>
    <t>Demontáž kolejového roštu koleje v ose koleje pražce betonové tvar S49, T, 49E1</t>
  </si>
  <si>
    <t>1332251401</t>
  </si>
  <si>
    <t>"úsek s kompletní výměnou pryžových podložek"</t>
  </si>
  <si>
    <t>"demontáž KR v délce 25,0 m nad propustkem v km 38,495"</t>
  </si>
  <si>
    <t>"demontáž KR v délce 25,0 m nad propustkem v km 38,876"</t>
  </si>
  <si>
    <t>11</t>
  </si>
  <si>
    <t>5907050020</t>
  </si>
  <si>
    <t>Dělení kolejnic řezáním nebo rozbroušením tv. S49</t>
  </si>
  <si>
    <t>kus</t>
  </si>
  <si>
    <t>-1679025031</t>
  </si>
  <si>
    <t>"řezání kolejnic nad propustkem km 38,874"</t>
  </si>
  <si>
    <t>2*2</t>
  </si>
  <si>
    <t>12</t>
  </si>
  <si>
    <t>5908005425</t>
  </si>
  <si>
    <t>Oprava kolejnicového styku demontáž spojek tvar S49, T, A</t>
  </si>
  <si>
    <t>styk</t>
  </si>
  <si>
    <t>1390246317</t>
  </si>
  <si>
    <t>"rozpojení kolejnic nad propustkem v km 38,495"</t>
  </si>
  <si>
    <t>13</t>
  </si>
  <si>
    <t>5908005525</t>
  </si>
  <si>
    <t>Oprava kolejnicového styku montáž spojek tvar S49, T, A</t>
  </si>
  <si>
    <t>1958707148</t>
  </si>
  <si>
    <t>14</t>
  </si>
  <si>
    <t>5909030010</t>
  </si>
  <si>
    <t>Následná úprava GPK koleje směrové a výškové uspořádání pražce dřevěné nebo ocelové</t>
  </si>
  <si>
    <t>-970441616</t>
  </si>
  <si>
    <t>5909032010</t>
  </si>
  <si>
    <t>Přesná úprava GPK koleje směrové a výškové uspořádání pražce dřevěné nebo ocelové</t>
  </si>
  <si>
    <t>86919913</t>
  </si>
  <si>
    <t xml:space="preserve">"úprava GPK po montáži dle TZ bodu 6.2" </t>
  </si>
  <si>
    <t>"1. a 2. podbití"</t>
  </si>
  <si>
    <t>16</t>
  </si>
  <si>
    <t>5910021220</t>
  </si>
  <si>
    <t>Svařování kolejnic termitem zkrácený předehřev standardní spára svar na roštu tv. S49</t>
  </si>
  <si>
    <t>svar</t>
  </si>
  <si>
    <t>-2055304291</t>
  </si>
  <si>
    <t>"svařování kolejnic nad propustkem km 38,874"</t>
  </si>
  <si>
    <t>17</t>
  </si>
  <si>
    <t>5958158005</t>
  </si>
  <si>
    <t xml:space="preserve">Podložka pryžová pod patu kolejnice S49  183/126/6</t>
  </si>
  <si>
    <t>-676964663</t>
  </si>
  <si>
    <t>"úsek s výměnou pryžových podložek"</t>
  </si>
  <si>
    <t>"nad propustkem v km 38,495 - 13 pražců"</t>
  </si>
  <si>
    <t>13*2</t>
  </si>
  <si>
    <t>"nad propustkem v km 38,876 - 13 pražců"</t>
  </si>
  <si>
    <t>18</t>
  </si>
  <si>
    <t>5910040015</t>
  </si>
  <si>
    <t>Umožnění volné dilatace kolejnice demontáž upevňovadel bez osazení kluzných podložek</t>
  </si>
  <si>
    <t>m</t>
  </si>
  <si>
    <t>936483116</t>
  </si>
  <si>
    <t xml:space="preserve">"úprava GPK dle TZ bodu 6.2" </t>
  </si>
  <si>
    <t>(38958,642-38229,605)</t>
  </si>
  <si>
    <t>19</t>
  </si>
  <si>
    <t>5910040115</t>
  </si>
  <si>
    <t>Umožnění volné dilatace kolejnice montáž upevňovadel bez odstranění kluzných podložek</t>
  </si>
  <si>
    <t>1269797173</t>
  </si>
  <si>
    <t>OST</t>
  </si>
  <si>
    <t>Ostatní</t>
  </si>
  <si>
    <t>20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</si>
  <si>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</si>
  <si>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</si>
  <si>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512</t>
  </si>
  <si>
    <t>-1285984924</t>
  </si>
  <si>
    <t>"Vícenice - stavba"</t>
  </si>
  <si>
    <t>"kamenivo - zřízení nového kolejového lože v úseku nových pražců"</t>
  </si>
  <si>
    <t>70,432</t>
  </si>
  <si>
    <t>"kamenivo - úprava drážní tezky"</t>
  </si>
  <si>
    <t>5,12</t>
  </si>
  <si>
    <t>"kamenivo - doplnění kol. lože od začátku po konec úpravy GPK"</t>
  </si>
  <si>
    <t>229,646</t>
  </si>
  <si>
    <t>9902100300</t>
  </si>
  <si>
    <t>Doprava obousměrná (např. dodávek z vlastních zásob zhotovitele nebo objednatele nebo výzisku) mechanizací o nosnosti přes 3,5 t sypanin (kameniva, písku, suti, dlažebních kostek, atd.) do 30 km</t>
  </si>
  <si>
    <t>1642043632</t>
  </si>
  <si>
    <t>"odstranění stávajícího kolejového lože v úseku demontáže pražců - skládka Petrůvky"</t>
  </si>
  <si>
    <t>43,88*1,8</t>
  </si>
  <si>
    <t>22</t>
  </si>
  <si>
    <t>9902900100</t>
  </si>
  <si>
    <t>Naložení sypanin, drobného kusového materiálu, suti</t>
  </si>
  <si>
    <t>-1983049086</t>
  </si>
  <si>
    <t>78,984</t>
  </si>
  <si>
    <t>23</t>
  </si>
  <si>
    <t>9903200100</t>
  </si>
  <si>
    <t>Přeprava mechanizace na místo prováděných prací o hmotnosti přes 12 t přes 50 do 100 km</t>
  </si>
  <si>
    <t>-839480928</t>
  </si>
  <si>
    <t>"dvoucestný bagr"</t>
  </si>
  <si>
    <t>24</t>
  </si>
  <si>
    <t>9903200400</t>
  </si>
  <si>
    <t>Přeprava mechanizace na místo prováděných prací o hmotnosti přes 12 t do 400 km</t>
  </si>
  <si>
    <t>747479874</t>
  </si>
  <si>
    <t>"podbíječka - 1x"</t>
  </si>
  <si>
    <t>25</t>
  </si>
  <si>
    <t>9909000100</t>
  </si>
  <si>
    <t>Poplatek za uložení suti nebo hmot na oficiální skládku</t>
  </si>
  <si>
    <t>-721427473</t>
  </si>
  <si>
    <t>"skládka Petrůvky"</t>
  </si>
  <si>
    <t>"odstranění stávajícího kolejového lože v úseku demontáže pražců"</t>
  </si>
  <si>
    <t>26</t>
  </si>
  <si>
    <t>9909000400</t>
  </si>
  <si>
    <t>Poplatek za likvidaci plastových součástí</t>
  </si>
  <si>
    <t>2106072357</t>
  </si>
  <si>
    <t>"skládka"</t>
  </si>
  <si>
    <t>"podložka pryžová"</t>
  </si>
  <si>
    <t>52*0,00021</t>
  </si>
  <si>
    <t>D.2.1.e_SO 01 - Oprava propustku v km 38,495 na trati Studenec - Vladislav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</si>
  <si>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</si>
  <si>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</si>
  <si>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</si>
  <si>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</si>
  <si>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</si>
  <si>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</si>
  <si>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</si>
  <si>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</si>
  <si>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</si>
  <si>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</si>
  <si>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Zemní práce</t>
  </si>
  <si>
    <t>111111101</t>
  </si>
  <si>
    <t>Odstranění travin v rovině nebo ve svahu do 1:5 ručně</t>
  </si>
  <si>
    <t>CS ÚRS 2023 01</t>
  </si>
  <si>
    <t>1213218483</t>
  </si>
  <si>
    <t>"na nátoku"</t>
  </si>
  <si>
    <t>6,0*26,0</t>
  </si>
  <si>
    <t>"na výtoku"</t>
  </si>
  <si>
    <t>4,0*21,0</t>
  </si>
  <si>
    <t>119001421</t>
  </si>
  <si>
    <t>Dočasné zajištění kabelů a kabelových tratí ze 3 volně ložených kabelů</t>
  </si>
  <si>
    <t>160118380</t>
  </si>
  <si>
    <t>122252502</t>
  </si>
  <si>
    <t>Odkopávky a prokopávky nezapažené pro spodní stavbu železnic v hornině třídy těžitelnosti I skupiny 3 objem do 1000 m3 strojně</t>
  </si>
  <si>
    <t>-1100898480</t>
  </si>
  <si>
    <t>"střed"</t>
  </si>
  <si>
    <t>(7,9+4,9)/2*(3,9+5,8)/2*1,2+(10,8+12,3)/2*(2,5+3,9)/2*0,6</t>
  </si>
  <si>
    <t>3,4*2,2*2,5</t>
  </si>
  <si>
    <t>3,4*1,15*1,7</t>
  </si>
  <si>
    <t>"odpočet bouraných konstrukcí"</t>
  </si>
  <si>
    <t>-2,311-2,632-7,642-3,6*Pi*0,56*0,56</t>
  </si>
  <si>
    <t>122252508</t>
  </si>
  <si>
    <t>Příplatek k odkopávkám nezapaženým pro spodní stavbu železnic v hornině třídy těžitelnosti I skupiny 3 za ztížení při rekonstrukci</t>
  </si>
  <si>
    <t>2004253227</t>
  </si>
  <si>
    <t>68,639</t>
  </si>
  <si>
    <t>131253101</t>
  </si>
  <si>
    <t>Hloubení jam nezapažených v hornině třídy těžitelnosti I skupiny 3 objem do 20 m3 strojně v omezeném prostoru</t>
  </si>
  <si>
    <t>703588926</t>
  </si>
  <si>
    <t>"pro základové pásy"</t>
  </si>
  <si>
    <t>(2,5+3,9)/2*(1,2+2,3)/2*0,55</t>
  </si>
  <si>
    <t>162751117</t>
  </si>
  <si>
    <t>Vodorovné přemístění přes 9 000 do 10000 m výkopku/sypaniny z horniny třídy těžitelnosti I skupiny 1 až 3</t>
  </si>
  <si>
    <t>-1241873818</t>
  </si>
  <si>
    <t>"odkopávky"</t>
  </si>
  <si>
    <t>"hloubené vykopávky"</t>
  </si>
  <si>
    <t>6,16</t>
  </si>
  <si>
    <t>162751119</t>
  </si>
  <si>
    <t>Příplatek k vodorovnému přemístění výkopku/sypaniny z horniny třídy těžitelnosti I skupiny 1 až 3 ZKD 1000 m přes 10000 m</t>
  </si>
  <si>
    <t>42014424</t>
  </si>
  <si>
    <t>68,639*11</t>
  </si>
  <si>
    <t>6,16*11</t>
  </si>
  <si>
    <t>167151111</t>
  </si>
  <si>
    <t>Nakládání výkopku z hornin třídy těžitelnosti I skupiny 1 až 3 přes 100 m3</t>
  </si>
  <si>
    <t>1343663103</t>
  </si>
  <si>
    <t>171111111</t>
  </si>
  <si>
    <t>Hutnění zeminy pro spodní stavbu železnic tl do 20 cm</t>
  </si>
  <si>
    <t>1263824323</t>
  </si>
  <si>
    <t>"hutnění zásypů po 20 cm"</t>
  </si>
  <si>
    <t>9,5*(2*0,8+2*1,4+2*1,5)+7,3*2*1,7+6,1*2*2,2+5,6*5,8</t>
  </si>
  <si>
    <t>171151101</t>
  </si>
  <si>
    <t>Hutnění boků násypů pro jakýkoliv sklon a míru zhutnění svahu</t>
  </si>
  <si>
    <t>1360276245</t>
  </si>
  <si>
    <t>7,0*2,0</t>
  </si>
  <si>
    <t>7,0*1,9</t>
  </si>
  <si>
    <t>171201221</t>
  </si>
  <si>
    <t>Poplatek za uložení na skládce (skládkovné) zeminy a kamení kód odpadu 17 05 04</t>
  </si>
  <si>
    <t>751751355</t>
  </si>
  <si>
    <t>68,639*1,8</t>
  </si>
  <si>
    <t>6,16*1,8</t>
  </si>
  <si>
    <t>174111211</t>
  </si>
  <si>
    <t>Zásyp sypaninou se zhutněním do 3 m3 pro spodní stavbu železnic</t>
  </si>
  <si>
    <t>-602002210</t>
  </si>
  <si>
    <t>"zásyp střední části tělesa"</t>
  </si>
  <si>
    <t>(9,107+6,22)/2*(2,5+5,835)/2*1,742</t>
  </si>
  <si>
    <t>"odpočty nových konstrukcí"</t>
  </si>
  <si>
    <t>"trouby"</t>
  </si>
  <si>
    <t>-(9,107+6,64)/2*Pi*1,16/2*1,16/2</t>
  </si>
  <si>
    <t>"základová deska se zesíleným základem"</t>
  </si>
  <si>
    <t>-4,098-1,201</t>
  </si>
  <si>
    <t>"zásypy před základy"</t>
  </si>
  <si>
    <t>"nátok"</t>
  </si>
  <si>
    <t>(2,5+3,9)/2*(0,3+0,893)/2*0,593+3,34*0,7*0,255</t>
  </si>
  <si>
    <t>"výtok"</t>
  </si>
  <si>
    <t>(2,5+3,9)/2*(0,3+1,136)/2*0,875+3,3*1,43*0,3</t>
  </si>
  <si>
    <t>58344169</t>
  </si>
  <si>
    <t>štěrkodrť frakce 0/32 OTP ČD</t>
  </si>
  <si>
    <t>-1419750009</t>
  </si>
  <si>
    <t>47,169*2 'Přepočtené koeficientem množství</t>
  </si>
  <si>
    <t>181411122</t>
  </si>
  <si>
    <t>Založení lučního trávníku výsevem pl do 1000 m2 ve svahu přes 1:5 do 1:2</t>
  </si>
  <si>
    <t>-2095415998</t>
  </si>
  <si>
    <t>(8,6+8,2)*(2,0+0,7+2,5+1,0)</t>
  </si>
  <si>
    <t>(7,8+8,9)*(1,9+0,6+1,6)</t>
  </si>
  <si>
    <t>00572474</t>
  </si>
  <si>
    <t>osivo směs travní krajinná-svahová</t>
  </si>
  <si>
    <t>kg</t>
  </si>
  <si>
    <t>-952943082</t>
  </si>
  <si>
    <t>172,63*0,02 'Přepočtené koeficientem množství</t>
  </si>
  <si>
    <t>181951112</t>
  </si>
  <si>
    <t>Úprava pláně v hornině třídy těžitelnosti I skupiny 1 až 3 se zhutněním strojně</t>
  </si>
  <si>
    <t>721262846</t>
  </si>
  <si>
    <t>9,5*2,5</t>
  </si>
  <si>
    <t>182151111</t>
  </si>
  <si>
    <t>Svahování v zářezech v hornině třídy těžitelnosti I skupiny 1 až 3 strojně</t>
  </si>
  <si>
    <t>-55593864</t>
  </si>
  <si>
    <t>(8,6+8,2)*2,5</t>
  </si>
  <si>
    <t>(7,8+8,9)*1,6</t>
  </si>
  <si>
    <t>182251101</t>
  </si>
  <si>
    <t>Svahování násypů strojně</t>
  </si>
  <si>
    <t>1044988572</t>
  </si>
  <si>
    <t>(8,6+8,2)*2,0</t>
  </si>
  <si>
    <t>(7,8+8,9)*1,9</t>
  </si>
  <si>
    <t>182351023</t>
  </si>
  <si>
    <t>Rozprostření ornice pl do 100 m2 ve svahu přes 1:5 tl vrstvy do 200 mm strojně</t>
  </si>
  <si>
    <t>-904882495</t>
  </si>
  <si>
    <t>10364101</t>
  </si>
  <si>
    <t xml:space="preserve">zemina pro terénní úpravy -  ornice</t>
  </si>
  <si>
    <t>2114320113</t>
  </si>
  <si>
    <t>"ornice v tl. 150 mm pro zatravnění"</t>
  </si>
  <si>
    <t>172,63*0,15*1,5</t>
  </si>
  <si>
    <t>Zakládání</t>
  </si>
  <si>
    <t>213141111</t>
  </si>
  <si>
    <t>Zřízení vrstvy z geotextilie v rovině nebo ve sklonu do 1:5 š do 3 m</t>
  </si>
  <si>
    <t>-1488661499</t>
  </si>
  <si>
    <t>"podkladní vrstva pod základovou desku"</t>
  </si>
  <si>
    <t>8,307*2,5</t>
  </si>
  <si>
    <t>69311089</t>
  </si>
  <si>
    <t>geotextilie netkaná separační, ochranná, filtrační, drenážní PES 600g/m2</t>
  </si>
  <si>
    <t>-1533982953</t>
  </si>
  <si>
    <t>20,768*1,1845 'Přepočtené koeficientem množství</t>
  </si>
  <si>
    <t>271532212</t>
  </si>
  <si>
    <t>Podsyp pod základové konstrukce se zhutněním z hrubého kameniva frakce 16 až 32 mm</t>
  </si>
  <si>
    <t>-2089328012</t>
  </si>
  <si>
    <t>"pod desku"</t>
  </si>
  <si>
    <t>8,307*2,5*0,2</t>
  </si>
  <si>
    <t>"pod pasy"</t>
  </si>
  <si>
    <t>2*2,5*1,0*0,2</t>
  </si>
  <si>
    <t>273321118</t>
  </si>
  <si>
    <t>Základové desky mostních konstrukcí ze ŽB C 30/37</t>
  </si>
  <si>
    <t>582901839</t>
  </si>
  <si>
    <t>"ZD pod patkovou troubu"</t>
  </si>
  <si>
    <t>9,107*1,5*0,3</t>
  </si>
  <si>
    <t>273321191</t>
  </si>
  <si>
    <t>Příplatek k základovým deskám mostních konstrukcí ze ŽB za betonáž malého rozsahu do 25 m3</t>
  </si>
  <si>
    <t>-1100780072</t>
  </si>
  <si>
    <t>4,098</t>
  </si>
  <si>
    <t>273351121</t>
  </si>
  <si>
    <t>Zřízení bednění základových desek</t>
  </si>
  <si>
    <t>-363648005</t>
  </si>
  <si>
    <t>2*(9,107+1,5)*0,3</t>
  </si>
  <si>
    <t>27</t>
  </si>
  <si>
    <t>273351122</t>
  </si>
  <si>
    <t>Odstranění bednění základových desek</t>
  </si>
  <si>
    <t>-775780678</t>
  </si>
  <si>
    <t>6,364</t>
  </si>
  <si>
    <t>28</t>
  </si>
  <si>
    <t>273361412</t>
  </si>
  <si>
    <t>Výztuž základových desek ze svařovaných sítí přes 3,5 do 6 kg/m2</t>
  </si>
  <si>
    <t>-432282029</t>
  </si>
  <si>
    <t>"základová deska - 2x kari síť 150/150/8 mm"</t>
  </si>
  <si>
    <t>"dle výkazu výztuže"</t>
  </si>
  <si>
    <t>272,076/1000</t>
  </si>
  <si>
    <t>29</t>
  </si>
  <si>
    <t>274311127</t>
  </si>
  <si>
    <t>Základové pasy, prahy, věnce a ostruhy z betonu prostého C 25/30</t>
  </si>
  <si>
    <t>1192568435</t>
  </si>
  <si>
    <t>"stabilizační prahy"</t>
  </si>
  <si>
    <t>(1,907+0,672+3,34+2*2,5)*0,3*0,6</t>
  </si>
  <si>
    <t>(3,34+2*1,64+2*0,24)*0,3*0,6</t>
  </si>
  <si>
    <t>30</t>
  </si>
  <si>
    <t>274311191</t>
  </si>
  <si>
    <t>Příplatek k základovým pasům, prahům a věncům za betonáž malého rozsahu do 25 m3</t>
  </si>
  <si>
    <t>-640555967</t>
  </si>
  <si>
    <t>3,243</t>
  </si>
  <si>
    <t>31</t>
  </si>
  <si>
    <t>274311128</t>
  </si>
  <si>
    <t>Základové pasy, prahy, věnce a ostruhy z betonu prostého C 30/37</t>
  </si>
  <si>
    <t>582433086</t>
  </si>
  <si>
    <t>"základové pasy pod troubami propustku na vtoku a výtoku"</t>
  </si>
  <si>
    <t>2*1,5*0,4*0,7</t>
  </si>
  <si>
    <t>32</t>
  </si>
  <si>
    <t>274321118</t>
  </si>
  <si>
    <t>Základové pasy, prahy, věnce a ostruhy mostních konstrukcí ze ŽB C 30/37</t>
  </si>
  <si>
    <t>186818204</t>
  </si>
  <si>
    <t>"rozšířený základ šikmého zakončení na nátoku a výtoku"</t>
  </si>
  <si>
    <t>2*2*2,2*(0,425+0,21)/2*0,43</t>
  </si>
  <si>
    <t>33</t>
  </si>
  <si>
    <t>274321191</t>
  </si>
  <si>
    <t>Příplatek k základovým pasům, prahům a věncům mostních konstrukcí ze ŽB za betonáž malého rozsahu do 25 m3</t>
  </si>
  <si>
    <t>-2012509226</t>
  </si>
  <si>
    <t>0,84+1,201</t>
  </si>
  <si>
    <t>34</t>
  </si>
  <si>
    <t>274354111</t>
  </si>
  <si>
    <t>Bednění základových pasů - zřízení</t>
  </si>
  <si>
    <t>777116522</t>
  </si>
  <si>
    <t>"základové pasy pod čely propustku"</t>
  </si>
  <si>
    <t>2*2*(1,5+0,4)*0,7</t>
  </si>
  <si>
    <t>2*2*2*(2,2+(0,425+0,21)/2)*0,43</t>
  </si>
  <si>
    <t>2*(1,907+0,672+3,34+2*2,5)*0,6</t>
  </si>
  <si>
    <t>2*(3,34+2*1,64+2*0,24)*0,6</t>
  </si>
  <si>
    <t>35</t>
  </si>
  <si>
    <t>274354211</t>
  </si>
  <si>
    <t>Bednění základových pasů - odstranění</t>
  </si>
  <si>
    <t>1346448342</t>
  </si>
  <si>
    <t>15,168</t>
  </si>
  <si>
    <t>36</t>
  </si>
  <si>
    <t>274361116</t>
  </si>
  <si>
    <t>Výztuž základových pasů, prahů, věnců a ostruh z betonářské oceli 10 505</t>
  </si>
  <si>
    <t>1590222887</t>
  </si>
  <si>
    <t>"výztuž rozšířeného základu šikmého zakončení na nátoku a výtoku"</t>
  </si>
  <si>
    <t>101,578*1,05/1000</t>
  </si>
  <si>
    <t>Svislé a kompletní konstrukce</t>
  </si>
  <si>
    <t>37</t>
  </si>
  <si>
    <t>320101112</t>
  </si>
  <si>
    <t>Osazení betonových a železobetonových prefabrikátů hmotnosti přes 1000 do 5000 kg</t>
  </si>
  <si>
    <t>-1148296367</t>
  </si>
  <si>
    <t>"ŽB trouba patková DN 800, hmotnost 1,445 t, objem 0,548 m3"</t>
  </si>
  <si>
    <t>6*0,548</t>
  </si>
  <si>
    <t>"ŽB trouba patková vtoková DN 800, hmotnost 1,726 t, objem 0,649 m3""</t>
  </si>
  <si>
    <t>1*0,649</t>
  </si>
  <si>
    <t>"ŽB trouba patková výtoková DN 800, hmotnost 1,843 t, objem 0,669 m3"</t>
  </si>
  <si>
    <t>1*0,669</t>
  </si>
  <si>
    <t>38</t>
  </si>
  <si>
    <t>R-3-M-TZP-Z801</t>
  </si>
  <si>
    <t>Železobetonová trouba patková DN 800</t>
  </si>
  <si>
    <t>-14867905</t>
  </si>
  <si>
    <t>39</t>
  </si>
  <si>
    <t>R-3-M-TZP-Z815</t>
  </si>
  <si>
    <t>Šikmá vtoková železobetonová trouba patková DN 800/744</t>
  </si>
  <si>
    <t>2051627699</t>
  </si>
  <si>
    <t>40</t>
  </si>
  <si>
    <t>R-3-M-TZP-Z819</t>
  </si>
  <si>
    <t>Šikmá výtoková železobetonová trouba patková DN 800/744</t>
  </si>
  <si>
    <t>1293812655</t>
  </si>
  <si>
    <t>Vodorovné konstrukce</t>
  </si>
  <si>
    <t>41</t>
  </si>
  <si>
    <t>451576121</t>
  </si>
  <si>
    <t>Podkladní a výplňová vrstva ze štěrkopísku tl do 200 mm</t>
  </si>
  <si>
    <t>-1007034955</t>
  </si>
  <si>
    <t>"podkladní vrstva pod odláždění"</t>
  </si>
  <si>
    <t>"dlažba svahu na nátoku"</t>
  </si>
  <si>
    <t>3,34*(2,5+0,67+1,89)-Pi*0,75*0,57</t>
  </si>
  <si>
    <t>"dlažba svahu na výtoku"</t>
  </si>
  <si>
    <t>3,34*(1,63+0,6+1,94)-Pi*0,75*0,57</t>
  </si>
  <si>
    <t>42</t>
  </si>
  <si>
    <t>458501112</t>
  </si>
  <si>
    <t>Výplňové klíny za opěrou z kameniva drceného hutněného po vrstvách</t>
  </si>
  <si>
    <t>1358620837</t>
  </si>
  <si>
    <t>"za základovým pásem"</t>
  </si>
  <si>
    <t>1,5*(1,043+0,5)/2*0,55</t>
  </si>
  <si>
    <t>1,5*(1,057+0,5)/2*0,55</t>
  </si>
  <si>
    <t>43</t>
  </si>
  <si>
    <t>465513156</t>
  </si>
  <si>
    <t>Dlažba svahu u opěr z upraveného lomového žulového kamene tl 200 mm do lože C 25/30 pl do 10 m2</t>
  </si>
  <si>
    <t>-757080023</t>
  </si>
  <si>
    <t>Úpravy povrchů, podlahy a osazování výplní</t>
  </si>
  <si>
    <t>44</t>
  </si>
  <si>
    <t>629992113</t>
  </si>
  <si>
    <t>Zatmelení spar mezi mostními prefabrikáty š do 30 mm PUR tmelem včetně výplně PUR pěnou</t>
  </si>
  <si>
    <t>-1740879463</t>
  </si>
  <si>
    <t>"spára mezi prefabrikáty a odlážděním"</t>
  </si>
  <si>
    <t>2*(Pi/2)*(1,6+2,65+Sqrt(2*(1,6*1,6+2,65*2,65)))</t>
  </si>
  <si>
    <t>Ostatní konstrukce a práce, bourání</t>
  </si>
  <si>
    <t>45</t>
  </si>
  <si>
    <t>919535557</t>
  </si>
  <si>
    <t>Obetonování trubního propustku betonem prostým tř. C 16/20</t>
  </si>
  <si>
    <t>209038496</t>
  </si>
  <si>
    <t>"obetonování odláždění kolem trubního propustku na nátoku a výtoku"</t>
  </si>
  <si>
    <t>2*(2*1,9+3,34)*0,1*0,3</t>
  </si>
  <si>
    <t>46</t>
  </si>
  <si>
    <t>936942211</t>
  </si>
  <si>
    <t>Zhotovení tabulky s letopočtem opravy mostu vložením šablony do bednění</t>
  </si>
  <si>
    <t>68452135</t>
  </si>
  <si>
    <t>47</t>
  </si>
  <si>
    <t>961041211</t>
  </si>
  <si>
    <t>Bourání mostních základů z betonu prostého</t>
  </si>
  <si>
    <t>1503839989</t>
  </si>
  <si>
    <t>"bourání stávajících základů propustku"</t>
  </si>
  <si>
    <t>3,17*0,9*0,37</t>
  </si>
  <si>
    <t>3,77*0,9*0,37</t>
  </si>
  <si>
    <t>48</t>
  </si>
  <si>
    <t>963051111</t>
  </si>
  <si>
    <t>Bourání mostní nosné konstrukce z ŽB</t>
  </si>
  <si>
    <t>-1206313689</t>
  </si>
  <si>
    <t>"stávající betonová konstrukce propustku kolem trouby"</t>
  </si>
  <si>
    <t>3,6*2*(0,4*0,23+(1,12+0,4)/2*0,36)</t>
  </si>
  <si>
    <t>49</t>
  </si>
  <si>
    <t>966008113</t>
  </si>
  <si>
    <t>Bourání trubního propustku DN přes 500 do 800</t>
  </si>
  <si>
    <t>-1512063206</t>
  </si>
  <si>
    <t>50</t>
  </si>
  <si>
    <t>966008311</t>
  </si>
  <si>
    <t>Bourání čela trubního propustku z betonu železového</t>
  </si>
  <si>
    <t>260435703</t>
  </si>
  <si>
    <t>"bourání/rozebrání čel peopustku"</t>
  </si>
  <si>
    <t>3,17*0,7*1,41</t>
  </si>
  <si>
    <t>3,77*0,7*1,71</t>
  </si>
  <si>
    <t>51</t>
  </si>
  <si>
    <t>992114131</t>
  </si>
  <si>
    <t>Vodorovné přemístění mostních dílců z ŽB na vzdálenost 3000 m hmotnosti do 5 t</t>
  </si>
  <si>
    <t>-947616100</t>
  </si>
  <si>
    <t>"ŽB trouba patková DN 800, hmotnost 1,343 t, objem 0,548 m3"</t>
  </si>
  <si>
    <t>"ŽB trouba patková vtoková, hmotnost 1,591 t, objem 0,649 m3""</t>
  </si>
  <si>
    <t>"ŽB trouba patková výtoková, hmotnost 1,640 t, objem 0,669 m3"</t>
  </si>
  <si>
    <t>997</t>
  </si>
  <si>
    <t>Přesun sutě</t>
  </si>
  <si>
    <t>52</t>
  </si>
  <si>
    <t>997013601</t>
  </si>
  <si>
    <t>Poplatek za uložení na skládce (skládkovné) stavebního odpadu betonového kód odpadu 17 01 01</t>
  </si>
  <si>
    <t>-1289881404</t>
  </si>
  <si>
    <t>5,084</t>
  </si>
  <si>
    <t>53</t>
  </si>
  <si>
    <t>997013602</t>
  </si>
  <si>
    <t>Poplatek za uložení na skládce (skládkovné) stavebního odpadu železobetonového kód odpadu 17 01 01</t>
  </si>
  <si>
    <t>-834631144</t>
  </si>
  <si>
    <t>6,317+7,398+18,341</t>
  </si>
  <si>
    <t>54</t>
  </si>
  <si>
    <t>997211521</t>
  </si>
  <si>
    <t>Vodorovná doprava vybouraných hmot po suchu na vzdálenost do 1 km</t>
  </si>
  <si>
    <t>1196168962</t>
  </si>
  <si>
    <t>55</t>
  </si>
  <si>
    <t>997211529</t>
  </si>
  <si>
    <t>Příplatek ZKD 1 km u vodorovné dopravy vybouraných hmot</t>
  </si>
  <si>
    <t>-137224011</t>
  </si>
  <si>
    <t>37,14*20</t>
  </si>
  <si>
    <t>56</t>
  </si>
  <si>
    <t>997211612</t>
  </si>
  <si>
    <t>Nakládání vybouraných hmot na dopravní prostředky pro vodorovnou dopravu</t>
  </si>
  <si>
    <t>-1089838505</t>
  </si>
  <si>
    <t>998</t>
  </si>
  <si>
    <t>Přesun hmot</t>
  </si>
  <si>
    <t>57</t>
  </si>
  <si>
    <t>998214111</t>
  </si>
  <si>
    <t>Přesun hmot pro mosty montované z dílců ŽB nebo předpjatých v do 20 m</t>
  </si>
  <si>
    <t>761069967</t>
  </si>
  <si>
    <t>58</t>
  </si>
  <si>
    <t>998214193</t>
  </si>
  <si>
    <t>Příplatek k přesunu hmot pro mosty montované z dílců ŽB a předpjatých za zvětšený přesun do 3000 m</t>
  </si>
  <si>
    <t>1924151025</t>
  </si>
  <si>
    <t>PSV</t>
  </si>
  <si>
    <t>Práce a dodávky PSV</t>
  </si>
  <si>
    <t>711</t>
  </si>
  <si>
    <t>Izolace proti vodě, vlhkosti a plynům</t>
  </si>
  <si>
    <t>59</t>
  </si>
  <si>
    <t>711112001</t>
  </si>
  <si>
    <t>Provedení izolace proti zemní vlhkosti svislé za studena nátěrem penetračním</t>
  </si>
  <si>
    <t>948399160</t>
  </si>
  <si>
    <t>"nátěr patkových trub"</t>
  </si>
  <si>
    <t>(9,107+7,614)/2*3,14</t>
  </si>
  <si>
    <t>"nátěr základové desky"</t>
  </si>
  <si>
    <t>2*(9,107+1,5)*0,3+9,107*1,5</t>
  </si>
  <si>
    <t>"nátěr základových pasů"</t>
  </si>
  <si>
    <t>60</t>
  </si>
  <si>
    <t>11163150</t>
  </si>
  <si>
    <t>lak penetrační asfaltový</t>
  </si>
  <si>
    <t>-1602348639</t>
  </si>
  <si>
    <t>51,597*0,00034 'Přepočtené koeficientem množství</t>
  </si>
  <si>
    <t>61</t>
  </si>
  <si>
    <t>711112002</t>
  </si>
  <si>
    <t>Provedení izolace proti zemní vlhkosti svislé za studena lakem asfaltovým</t>
  </si>
  <si>
    <t>-2036479151</t>
  </si>
  <si>
    <t>"nátěr dvojnásobný"</t>
  </si>
  <si>
    <t>(9,107+7,614)/2*3,14*2</t>
  </si>
  <si>
    <t>(2*(9,107+1,5)*0,3+9,107*1,5)*2</t>
  </si>
  <si>
    <t>2*2*(1,5+0,4)*0,7*2</t>
  </si>
  <si>
    <t>62</t>
  </si>
  <si>
    <t>11163152</t>
  </si>
  <si>
    <t>lak hydroizolační asfaltový</t>
  </si>
  <si>
    <t>-1825940266</t>
  </si>
  <si>
    <t>103,193*0,00041 'Přepočtené koeficientem množství</t>
  </si>
  <si>
    <t>63</t>
  </si>
  <si>
    <t>998711101</t>
  </si>
  <si>
    <t>Přesun hmot tonážní pro izolace proti vodě, vlhkosti a plynům v objektech v do 6 m</t>
  </si>
  <si>
    <t>326846682</t>
  </si>
  <si>
    <t>64</t>
  </si>
  <si>
    <t>998711194</t>
  </si>
  <si>
    <t>Příplatek k přesunu hmot tonážní 711 za zvětšený přesun do 1000 m</t>
  </si>
  <si>
    <t>855015390</t>
  </si>
  <si>
    <t>65</t>
  </si>
  <si>
    <t>998711199</t>
  </si>
  <si>
    <t>Příplatek k přesunu hmot tonážní 711 za zvětšený přesun ZKD 1000 m přes 1000 m</t>
  </si>
  <si>
    <t>-361997536</t>
  </si>
  <si>
    <t>0,060*2</t>
  </si>
  <si>
    <t>D.2.1.e_SO 02 - Oprava propustku v km 38,876 na trati Studenec - Vladislav</t>
  </si>
  <si>
    <t>518525539</t>
  </si>
  <si>
    <t>6,5*20,0</t>
  </si>
  <si>
    <t>4,8*20,0</t>
  </si>
  <si>
    <t>-1756914927</t>
  </si>
  <si>
    <t>1668821188</t>
  </si>
  <si>
    <t>(10,8+5,6)/2*(2,5+6,0)/2*1,82</t>
  </si>
  <si>
    <t>(3,5+5,7)/2*(2,12+2,84+0)/3*1,9</t>
  </si>
  <si>
    <t>(6,9+8,5)/2*(1,5+2,14+0)/3*1,9+2,0*3,36*0,31/2</t>
  </si>
  <si>
    <t>-3,728-1,041-8,272-3,77*Pi*0,56*0,56</t>
  </si>
  <si>
    <t>1280359582</t>
  </si>
  <si>
    <t>79,915</t>
  </si>
  <si>
    <t>-1222971125</t>
  </si>
  <si>
    <t>(2,1+3,5)/2*(1,2+2,3)/2*0,7</t>
  </si>
  <si>
    <t>(2,1+2,8)/2*(1,2+2,3)/2*0,37</t>
  </si>
  <si>
    <t>1185793181</t>
  </si>
  <si>
    <t>5,016</t>
  </si>
  <si>
    <t>-1684540249</t>
  </si>
  <si>
    <t>79,915*11</t>
  </si>
  <si>
    <t>5,016*11</t>
  </si>
  <si>
    <t>787701836</t>
  </si>
  <si>
    <t>1756827048</t>
  </si>
  <si>
    <t>1184280097</t>
  </si>
  <si>
    <t>6,8*1,2</t>
  </si>
  <si>
    <t>7,4*1,8</t>
  </si>
  <si>
    <t>-1688988899</t>
  </si>
  <si>
    <t>79,915*1,8</t>
  </si>
  <si>
    <t>5,016*1,8</t>
  </si>
  <si>
    <t>-337270417</t>
  </si>
  <si>
    <t>(9,107+6,62)/2*(2,5+7,0)/2*1,813</t>
  </si>
  <si>
    <t>-(9,107+6,24)/2*Pi*1,16/2*1,16/2</t>
  </si>
  <si>
    <t>(2,1+3,5)/2*(0,3+1,16)/2*0,87+3,36*1,8*0,3</t>
  </si>
  <si>
    <t>(2,1+3,5)/2*(0,3+1,12)/2*0,87+3,36*1,42*0,3+(4,5+3,7)/2*(0,6+0,8)/2*0,8</t>
  </si>
  <si>
    <t>-1105629631</t>
  </si>
  <si>
    <t>63,359*2 'Přepočtené koeficientem množství</t>
  </si>
  <si>
    <t>580580692</t>
  </si>
  <si>
    <t>(20,0-3,36)*((0,8+1,9)/2+1,6/2+1,6)</t>
  </si>
  <si>
    <t>(20,0-3,36)*(1,8+0,6+1,3)</t>
  </si>
  <si>
    <t>-935616801</t>
  </si>
  <si>
    <t>123,968*0,02 'Přepočtené koeficientem množství</t>
  </si>
  <si>
    <t>2042605681</t>
  </si>
  <si>
    <t>-1267788344</t>
  </si>
  <si>
    <t>(20,0-3,36)*1,6</t>
  </si>
  <si>
    <t>(20,0-3,36)*1,3</t>
  </si>
  <si>
    <t>1186820810</t>
  </si>
  <si>
    <t>(20,0-3,36)*(0,8+1,9)/2</t>
  </si>
  <si>
    <t>(20,0-3,36)*1,8</t>
  </si>
  <si>
    <t>705491572</t>
  </si>
  <si>
    <t>-2069165823</t>
  </si>
  <si>
    <t>-1861683306</t>
  </si>
  <si>
    <t>-220744250</t>
  </si>
  <si>
    <t>1858766056</t>
  </si>
  <si>
    <t>-893826969</t>
  </si>
  <si>
    <t>-899840902</t>
  </si>
  <si>
    <t>870113515</t>
  </si>
  <si>
    <t>745050214</t>
  </si>
  <si>
    <t>1751147277</t>
  </si>
  <si>
    <t>477805513</t>
  </si>
  <si>
    <t>"střabilizační zídka/pás na výtoku"</t>
  </si>
  <si>
    <t>(2*1,1+3,27)*0,3*(1,14+1,35)/2</t>
  </si>
  <si>
    <t>872789572</t>
  </si>
  <si>
    <t>1681094654</t>
  </si>
  <si>
    <t>5,286+0,84</t>
  </si>
  <si>
    <t>-2139917454</t>
  </si>
  <si>
    <t>1362317791</t>
  </si>
  <si>
    <t>1,201</t>
  </si>
  <si>
    <t>-1872784108</t>
  </si>
  <si>
    <t>2*(2*1,1+3,27+0,3)*(1,14+1,35)/2</t>
  </si>
  <si>
    <t>633544800</t>
  </si>
  <si>
    <t>49,97</t>
  </si>
  <si>
    <t>-1174846279</t>
  </si>
  <si>
    <t>-2082755720</t>
  </si>
  <si>
    <t>-1002402004</t>
  </si>
  <si>
    <t>1540736360</t>
  </si>
  <si>
    <t>269224701</t>
  </si>
  <si>
    <t>-942180150</t>
  </si>
  <si>
    <t>-1998549690</t>
  </si>
  <si>
    <t>1,873*3,36+0,6*0,8+2*(0,6+1,62)/2*0,6+1,694*3,36-Pi*0,57*0,57</t>
  </si>
  <si>
    <t>1,795*3,6+0,5*(1,78+1,0)+1,629*3,36-Pi*0,57*0,57</t>
  </si>
  <si>
    <t>1735284728</t>
  </si>
  <si>
    <t>-521352504</t>
  </si>
  <si>
    <t>(2*1,694+3,36)*0,1*0,3</t>
  </si>
  <si>
    <t>(2*1,5+3,36)*0,1*0,3</t>
  </si>
  <si>
    <t>-801886574</t>
  </si>
  <si>
    <t>2036706151</t>
  </si>
  <si>
    <t>3,8*0,9*0,545</t>
  </si>
  <si>
    <t>-1333600921</t>
  </si>
  <si>
    <t>3,77*2*(0,6*0,23)</t>
  </si>
  <si>
    <t>65367203</t>
  </si>
  <si>
    <t>3,77</t>
  </si>
  <si>
    <t>2022431349</t>
  </si>
  <si>
    <t>"bourání/rozebrání čel propustku včetně říms"</t>
  </si>
  <si>
    <t>3,8*(0,7*1,375+0,45*0,28)</t>
  </si>
  <si>
    <t>-1381617088</t>
  </si>
  <si>
    <t>"ŽB trouba patková vtoková DN 800, hmotnost 1,591 t, objem 0,649 m3""</t>
  </si>
  <si>
    <t>"ŽB trouba patková výtoková DN 800, hmotnost 1,640 t, objem 0,669 m3"</t>
  </si>
  <si>
    <t>1124651022</t>
  </si>
  <si>
    <t>8,202+2,498+7,747+19,853</t>
  </si>
  <si>
    <t>-1271542140</t>
  </si>
  <si>
    <t>1379518554</t>
  </si>
  <si>
    <t>38,3*20</t>
  </si>
  <si>
    <t>268047752</t>
  </si>
  <si>
    <t>626101760</t>
  </si>
  <si>
    <t>-800745895</t>
  </si>
  <si>
    <t>1691141567</t>
  </si>
  <si>
    <t>-1006440304</t>
  </si>
  <si>
    <t>688529611</t>
  </si>
  <si>
    <t>(9,107+7,5)/2*3,14*2</t>
  </si>
  <si>
    <t>961359027</t>
  </si>
  <si>
    <t>102,835*0,00041 'Přepočtené koeficientem množství</t>
  </si>
  <si>
    <t>-239532467</t>
  </si>
  <si>
    <t>1958634130</t>
  </si>
  <si>
    <t>-564553964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</si>
  <si>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</si>
  <si>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</si>
  <si>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</si>
  <si>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</si>
  <si>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</si>
  <si>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</si>
  <si>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VRN1</t>
  </si>
  <si>
    <t>Průzkumné, geodetické a projektové práce</t>
  </si>
  <si>
    <t>012203000</t>
  </si>
  <si>
    <t>Geodetické práce při provádění stavby</t>
  </si>
  <si>
    <t>soubor</t>
  </si>
  <si>
    <t>CS ÚRS 2022 01</t>
  </si>
  <si>
    <t>1024</t>
  </si>
  <si>
    <t>-1859571841</t>
  </si>
  <si>
    <t>012303000</t>
  </si>
  <si>
    <t>Geodetické práce po výstavbě</t>
  </si>
  <si>
    <t>660634103</t>
  </si>
  <si>
    <t>"geometrické zaměření po výstavbě"</t>
  </si>
  <si>
    <t>"geometrický plán"</t>
  </si>
  <si>
    <t>013254000</t>
  </si>
  <si>
    <t>Dokumentace skutečného provedení stavby</t>
  </si>
  <si>
    <t>-886834190</t>
  </si>
  <si>
    <t>VRN3</t>
  </si>
  <si>
    <t>Zařízení staveniště</t>
  </si>
  <si>
    <t>030001000</t>
  </si>
  <si>
    <t>304200505</t>
  </si>
  <si>
    <t>039002000</t>
  </si>
  <si>
    <t>Zrušení zařízení staveniště</t>
  </si>
  <si>
    <t>-996701775</t>
  </si>
  <si>
    <t>VRN4</t>
  </si>
  <si>
    <t>Inženýrská činnost</t>
  </si>
  <si>
    <t>043103000</t>
  </si>
  <si>
    <t>Zkoušky bez rozlišení</t>
  </si>
  <si>
    <t>695482813</t>
  </si>
  <si>
    <t>"laboratorní zkoušky - zkušebna"</t>
  </si>
  <si>
    <t>043194000</t>
  </si>
  <si>
    <t>Ostatní zkoušky</t>
  </si>
  <si>
    <t>-627731457</t>
  </si>
  <si>
    <t>"zkoušky podloží a zhutněných vrstev"</t>
  </si>
  <si>
    <t>VRN7</t>
  </si>
  <si>
    <t>Provozní vlivy</t>
  </si>
  <si>
    <t>075002000</t>
  </si>
  <si>
    <t>Ochranná pásma</t>
  </si>
  <si>
    <t>-1001389636</t>
  </si>
  <si>
    <t>"ochrana stávajícího vedení ČD Telematika a SSZT"</t>
  </si>
  <si>
    <t>VRN9</t>
  </si>
  <si>
    <t>Ostatní náklady</t>
  </si>
  <si>
    <t>094002000</t>
  </si>
  <si>
    <t>Ostatní náklady související s výstavbou</t>
  </si>
  <si>
    <t>887752564</t>
  </si>
  <si>
    <t>"opatření pro případné odvodnění staveniště a ochrany dna stavební jámy před přitékající vodou"</t>
  </si>
  <si>
    <t>"osazení dočasného potrubí DN300 a vytvoření hrázek"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</si>
</sst>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33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35</v>
      </c>
      <c r="AO17" s="22"/>
      <c r="AP17" s="22"/>
      <c r="AQ17" s="22"/>
      <c r="AR17" s="20"/>
      <c r="BE17" s="31"/>
      <c r="BS17" s="17" t="s">
        <v>36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36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38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39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40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41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42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43</v>
      </c>
      <c r="E29" s="47"/>
      <c r="F29" s="32" t="s">
        <v>44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45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46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47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48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49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50</v>
      </c>
      <c r="U35" s="54"/>
      <c r="V35" s="54"/>
      <c r="W35" s="54"/>
      <c r="X35" s="56" t="s">
        <v>51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52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53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54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55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54</v>
      </c>
      <c r="AI60" s="42"/>
      <c r="AJ60" s="42"/>
      <c r="AK60" s="42"/>
      <c r="AL60" s="42"/>
      <c r="AM60" s="64" t="s">
        <v>55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56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57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54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55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54</v>
      </c>
      <c r="AI75" s="42"/>
      <c r="AJ75" s="42"/>
      <c r="AK75" s="42"/>
      <c r="AL75" s="42"/>
      <c r="AM75" s="64" t="s">
        <v>55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58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222008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Oprava propustků na trati Studenec - Vladislav TÚ1241 - DÚ14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21. 3. 2023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Správa železnic s.o.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>F-PROJEKT-DOPRAVNÍ STAVBY s.r.o.</v>
      </c>
      <c r="AN89" s="71"/>
      <c r="AO89" s="71"/>
      <c r="AP89" s="71"/>
      <c r="AQ89" s="40"/>
      <c r="AR89" s="44"/>
      <c r="AS89" s="81" t="s">
        <v>59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37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60</v>
      </c>
      <c r="D92" s="94"/>
      <c r="E92" s="94"/>
      <c r="F92" s="94"/>
      <c r="G92" s="94"/>
      <c r="H92" s="95"/>
      <c r="I92" s="96" t="s">
        <v>61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62</v>
      </c>
      <c r="AH92" s="94"/>
      <c r="AI92" s="94"/>
      <c r="AJ92" s="94"/>
      <c r="AK92" s="94"/>
      <c r="AL92" s="94"/>
      <c r="AM92" s="94"/>
      <c r="AN92" s="96" t="s">
        <v>63</v>
      </c>
      <c r="AO92" s="94"/>
      <c r="AP92" s="98"/>
      <c r="AQ92" s="99" t="s">
        <v>64</v>
      </c>
      <c r="AR92" s="44"/>
      <c r="AS92" s="100" t="s">
        <v>65</v>
      </c>
      <c r="AT92" s="101" t="s">
        <v>66</v>
      </c>
      <c r="AU92" s="101" t="s">
        <v>67</v>
      </c>
      <c r="AV92" s="101" t="s">
        <v>68</v>
      </c>
      <c r="AW92" s="101" t="s">
        <v>69</v>
      </c>
      <c r="AX92" s="101" t="s">
        <v>70</v>
      </c>
      <c r="AY92" s="101" t="s">
        <v>71</v>
      </c>
      <c r="AZ92" s="101" t="s">
        <v>72</v>
      </c>
      <c r="BA92" s="101" t="s">
        <v>73</v>
      </c>
      <c r="BB92" s="101" t="s">
        <v>74</v>
      </c>
      <c r="BC92" s="101" t="s">
        <v>75</v>
      </c>
      <c r="BD92" s="102" t="s">
        <v>76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77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ROUND(SUM(AG95:AG98),2)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ROUND(SUM(AS95:AS98),2)</f>
        <v>0</v>
      </c>
      <c r="AT94" s="114">
        <f>ROUND(SUM(AV94:AW94),2)</f>
        <v>0</v>
      </c>
      <c r="AU94" s="115">
        <f>ROUND(SUM(AU95:AU98),5)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ROUND(SUM(AZ95:AZ98),2)</f>
        <v>0</v>
      </c>
      <c r="BA94" s="114">
        <f>ROUND(SUM(BA95:BA98),2)</f>
        <v>0</v>
      </c>
      <c r="BB94" s="114">
        <f>ROUND(SUM(BB95:BB98),2)</f>
        <v>0</v>
      </c>
      <c r="BC94" s="114">
        <f>ROUND(SUM(BC95:BC98),2)</f>
        <v>0</v>
      </c>
      <c r="BD94" s="116">
        <f>ROUND(SUM(BD95:BD98),2)</f>
        <v>0</v>
      </c>
      <c r="BE94" s="6"/>
      <c r="BS94" s="117" t="s">
        <v>78</v>
      </c>
      <c r="BT94" s="117" t="s">
        <v>79</v>
      </c>
      <c r="BU94" s="118" t="s">
        <v>80</v>
      </c>
      <c r="BV94" s="117" t="s">
        <v>81</v>
      </c>
      <c r="BW94" s="117" t="s">
        <v>5</v>
      </c>
      <c r="BX94" s="117" t="s">
        <v>82</v>
      </c>
      <c r="CL94" s="117" t="s">
        <v>1</v>
      </c>
    </row>
    <row r="95" s="7" customFormat="1" ht="16.5" customHeight="1">
      <c r="A95" s="119" t="s">
        <v>83</v>
      </c>
      <c r="B95" s="120"/>
      <c r="C95" s="121"/>
      <c r="D95" s="122" t="s">
        <v>84</v>
      </c>
      <c r="E95" s="122"/>
      <c r="F95" s="122"/>
      <c r="G95" s="122"/>
      <c r="H95" s="122"/>
      <c r="I95" s="123"/>
      <c r="J95" s="122" t="s">
        <v>85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'D.2.1.a - Kolejový svršek...'!J30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86</v>
      </c>
      <c r="AR95" s="126"/>
      <c r="AS95" s="127">
        <v>0</v>
      </c>
      <c r="AT95" s="128">
        <f>ROUND(SUM(AV95:AW95),2)</f>
        <v>0</v>
      </c>
      <c r="AU95" s="129">
        <f>'D.2.1.a - Kolejový svršek...'!P119</f>
        <v>0</v>
      </c>
      <c r="AV95" s="128">
        <f>'D.2.1.a - Kolejový svršek...'!J33</f>
        <v>0</v>
      </c>
      <c r="AW95" s="128">
        <f>'D.2.1.a - Kolejový svršek...'!J34</f>
        <v>0</v>
      </c>
      <c r="AX95" s="128">
        <f>'D.2.1.a - Kolejový svršek...'!J35</f>
        <v>0</v>
      </c>
      <c r="AY95" s="128">
        <f>'D.2.1.a - Kolejový svršek...'!J36</f>
        <v>0</v>
      </c>
      <c r="AZ95" s="128">
        <f>'D.2.1.a - Kolejový svršek...'!F33</f>
        <v>0</v>
      </c>
      <c r="BA95" s="128">
        <f>'D.2.1.a - Kolejový svršek...'!F34</f>
        <v>0</v>
      </c>
      <c r="BB95" s="128">
        <f>'D.2.1.a - Kolejový svršek...'!F35</f>
        <v>0</v>
      </c>
      <c r="BC95" s="128">
        <f>'D.2.1.a - Kolejový svršek...'!F36</f>
        <v>0</v>
      </c>
      <c r="BD95" s="130">
        <f>'D.2.1.a - Kolejový svršek...'!F37</f>
        <v>0</v>
      </c>
      <c r="BE95" s="7"/>
      <c r="BT95" s="131" t="s">
        <v>87</v>
      </c>
      <c r="BV95" s="131" t="s">
        <v>81</v>
      </c>
      <c r="BW95" s="131" t="s">
        <v>88</v>
      </c>
      <c r="BX95" s="131" t="s">
        <v>5</v>
      </c>
      <c r="CL95" s="131" t="s">
        <v>1</v>
      </c>
      <c r="CM95" s="131" t="s">
        <v>89</v>
      </c>
    </row>
    <row r="96" s="7" customFormat="1" ht="24.75" customHeight="1">
      <c r="A96" s="119" t="s">
        <v>83</v>
      </c>
      <c r="B96" s="120"/>
      <c r="C96" s="121"/>
      <c r="D96" s="122" t="s">
        <v>90</v>
      </c>
      <c r="E96" s="122"/>
      <c r="F96" s="122"/>
      <c r="G96" s="122"/>
      <c r="H96" s="122"/>
      <c r="I96" s="123"/>
      <c r="J96" s="122" t="s">
        <v>91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'D.2.1.e_SO 01 - Oprava pr...'!J30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86</v>
      </c>
      <c r="AR96" s="126"/>
      <c r="AS96" s="127">
        <v>0</v>
      </c>
      <c r="AT96" s="128">
        <f>ROUND(SUM(AV96:AW96),2)</f>
        <v>0</v>
      </c>
      <c r="AU96" s="129">
        <f>'D.2.1.e_SO 01 - Oprava pr...'!P127</f>
        <v>0</v>
      </c>
      <c r="AV96" s="128">
        <f>'D.2.1.e_SO 01 - Oprava pr...'!J33</f>
        <v>0</v>
      </c>
      <c r="AW96" s="128">
        <f>'D.2.1.e_SO 01 - Oprava pr...'!J34</f>
        <v>0</v>
      </c>
      <c r="AX96" s="128">
        <f>'D.2.1.e_SO 01 - Oprava pr...'!J35</f>
        <v>0</v>
      </c>
      <c r="AY96" s="128">
        <f>'D.2.1.e_SO 01 - Oprava pr...'!J36</f>
        <v>0</v>
      </c>
      <c r="AZ96" s="128">
        <f>'D.2.1.e_SO 01 - Oprava pr...'!F33</f>
        <v>0</v>
      </c>
      <c r="BA96" s="128">
        <f>'D.2.1.e_SO 01 - Oprava pr...'!F34</f>
        <v>0</v>
      </c>
      <c r="BB96" s="128">
        <f>'D.2.1.e_SO 01 - Oprava pr...'!F35</f>
        <v>0</v>
      </c>
      <c r="BC96" s="128">
        <f>'D.2.1.e_SO 01 - Oprava pr...'!F36</f>
        <v>0</v>
      </c>
      <c r="BD96" s="130">
        <f>'D.2.1.e_SO 01 - Oprava pr...'!F37</f>
        <v>0</v>
      </c>
      <c r="BE96" s="7"/>
      <c r="BT96" s="131" t="s">
        <v>87</v>
      </c>
      <c r="BV96" s="131" t="s">
        <v>81</v>
      </c>
      <c r="BW96" s="131" t="s">
        <v>92</v>
      </c>
      <c r="BX96" s="131" t="s">
        <v>5</v>
      </c>
      <c r="CL96" s="131" t="s">
        <v>1</v>
      </c>
      <c r="CM96" s="131" t="s">
        <v>89</v>
      </c>
    </row>
    <row r="97" s="7" customFormat="1" ht="24.75" customHeight="1">
      <c r="A97" s="119" t="s">
        <v>83</v>
      </c>
      <c r="B97" s="120"/>
      <c r="C97" s="121"/>
      <c r="D97" s="122" t="s">
        <v>93</v>
      </c>
      <c r="E97" s="122"/>
      <c r="F97" s="122"/>
      <c r="G97" s="122"/>
      <c r="H97" s="122"/>
      <c r="I97" s="123"/>
      <c r="J97" s="122" t="s">
        <v>94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'D.2.1.e_SO 02 - Oprava pr...'!J30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86</v>
      </c>
      <c r="AR97" s="126"/>
      <c r="AS97" s="127">
        <v>0</v>
      </c>
      <c r="AT97" s="128">
        <f>ROUND(SUM(AV97:AW97),2)</f>
        <v>0</v>
      </c>
      <c r="AU97" s="129">
        <f>'D.2.1.e_SO 02 - Oprava pr...'!P127</f>
        <v>0</v>
      </c>
      <c r="AV97" s="128">
        <f>'D.2.1.e_SO 02 - Oprava pr...'!J33</f>
        <v>0</v>
      </c>
      <c r="AW97" s="128">
        <f>'D.2.1.e_SO 02 - Oprava pr...'!J34</f>
        <v>0</v>
      </c>
      <c r="AX97" s="128">
        <f>'D.2.1.e_SO 02 - Oprava pr...'!J35</f>
        <v>0</v>
      </c>
      <c r="AY97" s="128">
        <f>'D.2.1.e_SO 02 - Oprava pr...'!J36</f>
        <v>0</v>
      </c>
      <c r="AZ97" s="128">
        <f>'D.2.1.e_SO 02 - Oprava pr...'!F33</f>
        <v>0</v>
      </c>
      <c r="BA97" s="128">
        <f>'D.2.1.e_SO 02 - Oprava pr...'!F34</f>
        <v>0</v>
      </c>
      <c r="BB97" s="128">
        <f>'D.2.1.e_SO 02 - Oprava pr...'!F35</f>
        <v>0</v>
      </c>
      <c r="BC97" s="128">
        <f>'D.2.1.e_SO 02 - Oprava pr...'!F36</f>
        <v>0</v>
      </c>
      <c r="BD97" s="130">
        <f>'D.2.1.e_SO 02 - Oprava pr...'!F37</f>
        <v>0</v>
      </c>
      <c r="BE97" s="7"/>
      <c r="BT97" s="131" t="s">
        <v>87</v>
      </c>
      <c r="BV97" s="131" t="s">
        <v>81</v>
      </c>
      <c r="BW97" s="131" t="s">
        <v>95</v>
      </c>
      <c r="BX97" s="131" t="s">
        <v>5</v>
      </c>
      <c r="CL97" s="131" t="s">
        <v>1</v>
      </c>
      <c r="CM97" s="131" t="s">
        <v>89</v>
      </c>
    </row>
    <row r="98" s="7" customFormat="1" ht="16.5" customHeight="1">
      <c r="A98" s="119" t="s">
        <v>83</v>
      </c>
      <c r="B98" s="120"/>
      <c r="C98" s="121"/>
      <c r="D98" s="122" t="s">
        <v>96</v>
      </c>
      <c r="E98" s="122"/>
      <c r="F98" s="122"/>
      <c r="G98" s="122"/>
      <c r="H98" s="122"/>
      <c r="I98" s="123"/>
      <c r="J98" s="122" t="s">
        <v>97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'VRN - Vedlejší rozpočtové...'!J30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86</v>
      </c>
      <c r="AR98" s="126"/>
      <c r="AS98" s="132">
        <v>0</v>
      </c>
      <c r="AT98" s="133">
        <f>ROUND(SUM(AV98:AW98),2)</f>
        <v>0</v>
      </c>
      <c r="AU98" s="134">
        <f>'VRN - Vedlejší rozpočtové...'!P122</f>
        <v>0</v>
      </c>
      <c r="AV98" s="133">
        <f>'VRN - Vedlejší rozpočtové...'!J33</f>
        <v>0</v>
      </c>
      <c r="AW98" s="133">
        <f>'VRN - Vedlejší rozpočtové...'!J34</f>
        <v>0</v>
      </c>
      <c r="AX98" s="133">
        <f>'VRN - Vedlejší rozpočtové...'!J35</f>
        <v>0</v>
      </c>
      <c r="AY98" s="133">
        <f>'VRN - Vedlejší rozpočtové...'!J36</f>
        <v>0</v>
      </c>
      <c r="AZ98" s="133">
        <f>'VRN - Vedlejší rozpočtové...'!F33</f>
        <v>0</v>
      </c>
      <c r="BA98" s="133">
        <f>'VRN - Vedlejší rozpočtové...'!F34</f>
        <v>0</v>
      </c>
      <c r="BB98" s="133">
        <f>'VRN - Vedlejší rozpočtové...'!F35</f>
        <v>0</v>
      </c>
      <c r="BC98" s="133">
        <f>'VRN - Vedlejší rozpočtové...'!F36</f>
        <v>0</v>
      </c>
      <c r="BD98" s="135">
        <f>'VRN - Vedlejší rozpočtové...'!F37</f>
        <v>0</v>
      </c>
      <c r="BE98" s="7"/>
      <c r="BT98" s="131" t="s">
        <v>87</v>
      </c>
      <c r="BV98" s="131" t="s">
        <v>81</v>
      </c>
      <c r="BW98" s="131" t="s">
        <v>98</v>
      </c>
      <c r="BX98" s="131" t="s">
        <v>5</v>
      </c>
      <c r="CL98" s="131" t="s">
        <v>1</v>
      </c>
      <c r="CM98" s="131" t="s">
        <v>89</v>
      </c>
    </row>
    <row r="99" s="2" customFormat="1" ht="30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</sheetData>
  <sheetProtection sheet="1" formatColumns="0" formatRows="0" objects="1" scenarios="1" spinCount="100000" saltValue="rKhxyMT//nfJ3Est/nOh0hLR/L1O7MymRZVW9FZC/Lf376U5viNc5hncqkEHmWFdBOYYU5IxcA35et+bM0qkww==" hashValue="SdyYo9UykKNXk6cN9fNHLiRsSrw2NXZFPNT/HCPmRsUNaGDAKERa4sQLeusy/sqFARNpkB0diFUHJjTibcoeMw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D.2.1.a - Kolejový svršek...'!C2" display="/"/>
    <hyperlink ref="A96" location="'D.2.1.e_SO 01 - Oprava pr...'!C2" display="/"/>
    <hyperlink ref="A97" location="'D.2.1.e_SO 02 - Oprava pr...'!C2" display="/"/>
    <hyperlink ref="A98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89</v>
      </c>
    </row>
    <row r="4" hidden="1" s="1" customFormat="1" ht="24.96" customHeight="1">
      <c r="B4" s="20"/>
      <c r="D4" s="138" t="s">
        <v>99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16.5" customHeight="1">
      <c r="B7" s="20"/>
      <c r="E7" s="141" t="str">
        <f>'Rekapitulace stavby'!K6</f>
        <v>Oprava propustků na trati Studenec - Vladislav TÚ1241 - DÚ14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100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101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21. 3. 2023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28</v>
      </c>
      <c r="J21" s="143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37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ROUND((SUM(BE119:BE239)),  2)</f>
        <v>0</v>
      </c>
      <c r="G33" s="38"/>
      <c r="H33" s="38"/>
      <c r="I33" s="155">
        <v>0.20999999999999999</v>
      </c>
      <c r="J33" s="154">
        <f>ROUND(((SUM(BE119:BE239))*I33),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45</v>
      </c>
      <c r="F34" s="154">
        <f>ROUND((SUM(BF119:BF239)),  2)</f>
        <v>0</v>
      </c>
      <c r="G34" s="38"/>
      <c r="H34" s="38"/>
      <c r="I34" s="155">
        <v>0.14999999999999999</v>
      </c>
      <c r="J34" s="154">
        <f>ROUND(((SUM(BF119:BF239))*I34),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ROUND((SUM(BG119:BG239)),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ROUND((SUM(BH119:BH239)),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ROUND((SUM(BI119:BI239)),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Oprava propustků na trati Studenec - Vladislav TÚ1241 - DÚ14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100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D.2.1.a - Kolejový svršek pro SO 01 + SO 02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21. 3. 2023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Správa železnic s.o.</v>
      </c>
      <c r="G91" s="40"/>
      <c r="H91" s="40"/>
      <c r="I91" s="32" t="s">
        <v>32</v>
      </c>
      <c r="J91" s="36" t="str">
        <f>E21</f>
        <v>F-PROJEKT-DOPRAVNÍ STAVBY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103</v>
      </c>
      <c r="D94" s="176"/>
      <c r="E94" s="176"/>
      <c r="F94" s="176"/>
      <c r="G94" s="176"/>
      <c r="H94" s="176"/>
      <c r="I94" s="176"/>
      <c r="J94" s="177" t="s">
        <v>104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105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106</v>
      </c>
    </row>
    <row r="97" hidden="1" s="9" customFormat="1" ht="24.96" customHeight="1">
      <c r="A97" s="9"/>
      <c r="B97" s="179"/>
      <c r="C97" s="180"/>
      <c r="D97" s="181" t="s">
        <v>107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108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9" customFormat="1" ht="24.96" customHeight="1">
      <c r="A99" s="9"/>
      <c r="B99" s="179"/>
      <c r="C99" s="180"/>
      <c r="D99" s="181" t="s">
        <v>109</v>
      </c>
      <c r="E99" s="182"/>
      <c r="F99" s="182"/>
      <c r="G99" s="182"/>
      <c r="H99" s="182"/>
      <c r="I99" s="182"/>
      <c r="J99" s="183">
        <f>J201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hidden="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hidden="1"/>
    <row r="103" hidden="1"/>
    <row r="104" hidden="1"/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110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4" t="str">
        <f>E7</f>
        <v>Oprava propustků na trati Studenec - Vladislav TÚ1241 - DÚ14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100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D.2.1.a - Kolejový svršek pro SO 01 + SO 02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 </v>
      </c>
      <c r="G113" s="40"/>
      <c r="H113" s="40"/>
      <c r="I113" s="32" t="s">
        <v>22</v>
      </c>
      <c r="J113" s="79" t="str">
        <f>IF(J12="","",J12)</f>
        <v>21. 3. 2023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40.05" customHeight="1">
      <c r="A115" s="38"/>
      <c r="B115" s="39"/>
      <c r="C115" s="32" t="s">
        <v>24</v>
      </c>
      <c r="D115" s="40"/>
      <c r="E115" s="40"/>
      <c r="F115" s="27" t="str">
        <f>E15</f>
        <v>Správa železnic s.o.</v>
      </c>
      <c r="G115" s="40"/>
      <c r="H115" s="40"/>
      <c r="I115" s="32" t="s">
        <v>32</v>
      </c>
      <c r="J115" s="36" t="str">
        <f>E21</f>
        <v>F-PROJEKT-DOPRAVNÍ STAVBY s.r.o.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30</v>
      </c>
      <c r="D116" s="40"/>
      <c r="E116" s="40"/>
      <c r="F116" s="27" t="str">
        <f>IF(E18="","",E18)</f>
        <v>Vyplň údaj</v>
      </c>
      <c r="G116" s="40"/>
      <c r="H116" s="40"/>
      <c r="I116" s="32" t="s">
        <v>37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111</v>
      </c>
      <c r="D118" s="194" t="s">
        <v>64</v>
      </c>
      <c r="E118" s="194" t="s">
        <v>60</v>
      </c>
      <c r="F118" s="194" t="s">
        <v>61</v>
      </c>
      <c r="G118" s="194" t="s">
        <v>112</v>
      </c>
      <c r="H118" s="194" t="s">
        <v>113</v>
      </c>
      <c r="I118" s="194" t="s">
        <v>114</v>
      </c>
      <c r="J118" s="194" t="s">
        <v>104</v>
      </c>
      <c r="K118" s="195" t="s">
        <v>115</v>
      </c>
      <c r="L118" s="196"/>
      <c r="M118" s="100" t="s">
        <v>1</v>
      </c>
      <c r="N118" s="101" t="s">
        <v>43</v>
      </c>
      <c r="O118" s="101" t="s">
        <v>116</v>
      </c>
      <c r="P118" s="101" t="s">
        <v>117</v>
      </c>
      <c r="Q118" s="101" t="s">
        <v>118</v>
      </c>
      <c r="R118" s="101" t="s">
        <v>119</v>
      </c>
      <c r="S118" s="101" t="s">
        <v>120</v>
      </c>
      <c r="T118" s="102" t="s">
        <v>121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122</v>
      </c>
      <c r="D119" s="40"/>
      <c r="E119" s="40"/>
      <c r="F119" s="40"/>
      <c r="G119" s="40"/>
      <c r="H119" s="40"/>
      <c r="I119" s="40"/>
      <c r="J119" s="197">
        <f>BK119</f>
        <v>0</v>
      </c>
      <c r="K119" s="40"/>
      <c r="L119" s="44"/>
      <c r="M119" s="103"/>
      <c r="N119" s="198"/>
      <c r="O119" s="104"/>
      <c r="P119" s="199">
        <f>P120+P201</f>
        <v>0</v>
      </c>
      <c r="Q119" s="104"/>
      <c r="R119" s="199">
        <f>R120+R201</f>
        <v>305.20735999999999</v>
      </c>
      <c r="S119" s="104"/>
      <c r="T119" s="200">
        <f>T120+T201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78</v>
      </c>
      <c r="AU119" s="17" t="s">
        <v>106</v>
      </c>
      <c r="BK119" s="201">
        <f>BK120+BK201</f>
        <v>0</v>
      </c>
    </row>
    <row r="120" s="12" customFormat="1" ht="25.92" customHeight="1">
      <c r="A120" s="12"/>
      <c r="B120" s="202"/>
      <c r="C120" s="203"/>
      <c r="D120" s="204" t="s">
        <v>78</v>
      </c>
      <c r="E120" s="205" t="s">
        <v>123</v>
      </c>
      <c r="F120" s="205" t="s">
        <v>124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</f>
        <v>0</v>
      </c>
      <c r="Q120" s="210"/>
      <c r="R120" s="211">
        <f>R121</f>
        <v>305.20735999999999</v>
      </c>
      <c r="S120" s="210"/>
      <c r="T120" s="212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87</v>
      </c>
      <c r="AT120" s="214" t="s">
        <v>78</v>
      </c>
      <c r="AU120" s="214" t="s">
        <v>79</v>
      </c>
      <c r="AY120" s="213" t="s">
        <v>125</v>
      </c>
      <c r="BK120" s="215">
        <f>BK121</f>
        <v>0</v>
      </c>
    </row>
    <row r="121" s="12" customFormat="1" ht="22.8" customHeight="1">
      <c r="A121" s="12"/>
      <c r="B121" s="202"/>
      <c r="C121" s="203"/>
      <c r="D121" s="204" t="s">
        <v>78</v>
      </c>
      <c r="E121" s="216" t="s">
        <v>126</v>
      </c>
      <c r="F121" s="216" t="s">
        <v>127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SUM(P122:P200)</f>
        <v>0</v>
      </c>
      <c r="Q121" s="210"/>
      <c r="R121" s="211">
        <f>SUM(R122:R200)</f>
        <v>305.20735999999999</v>
      </c>
      <c r="S121" s="210"/>
      <c r="T121" s="212">
        <f>SUM(T122:T200)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87</v>
      </c>
      <c r="AT121" s="214" t="s">
        <v>78</v>
      </c>
      <c r="AU121" s="214" t="s">
        <v>87</v>
      </c>
      <c r="AY121" s="213" t="s">
        <v>125</v>
      </c>
      <c r="BK121" s="215">
        <f>SUM(BK122:BK200)</f>
        <v>0</v>
      </c>
    </row>
    <row r="122" s="2" customFormat="1" ht="24.15" customHeight="1">
      <c r="A122" s="38"/>
      <c r="B122" s="39"/>
      <c r="C122" s="218" t="s">
        <v>87</v>
      </c>
      <c r="D122" s="218" t="s">
        <v>128</v>
      </c>
      <c r="E122" s="219" t="s">
        <v>129</v>
      </c>
      <c r="F122" s="220" t="s">
        <v>130</v>
      </c>
      <c r="G122" s="221" t="s">
        <v>131</v>
      </c>
      <c r="H122" s="222">
        <v>1.458</v>
      </c>
      <c r="I122" s="223"/>
      <c r="J122" s="224">
        <f>ROUND(I122*H122,2)</f>
        <v>0</v>
      </c>
      <c r="K122" s="220" t="s">
        <v>132</v>
      </c>
      <c r="L122" s="44"/>
      <c r="M122" s="225" t="s">
        <v>1</v>
      </c>
      <c r="N122" s="226" t="s">
        <v>44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133</v>
      </c>
      <c r="AT122" s="229" t="s">
        <v>128</v>
      </c>
      <c r="AU122" s="229" t="s">
        <v>89</v>
      </c>
      <c r="AY122" s="17" t="s">
        <v>125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87</v>
      </c>
      <c r="BK122" s="230">
        <f>ROUND(I122*H122,2)</f>
        <v>0</v>
      </c>
      <c r="BL122" s="17" t="s">
        <v>133</v>
      </c>
      <c r="BM122" s="229" t="s">
        <v>134</v>
      </c>
    </row>
    <row r="123" s="13" customFormat="1">
      <c r="A123" s="13"/>
      <c r="B123" s="231"/>
      <c r="C123" s="232"/>
      <c r="D123" s="233" t="s">
        <v>135</v>
      </c>
      <c r="E123" s="234" t="s">
        <v>1</v>
      </c>
      <c r="F123" s="235" t="s">
        <v>136</v>
      </c>
      <c r="G123" s="232"/>
      <c r="H123" s="234" t="s">
        <v>1</v>
      </c>
      <c r="I123" s="236"/>
      <c r="J123" s="232"/>
      <c r="K123" s="232"/>
      <c r="L123" s="237"/>
      <c r="M123" s="238"/>
      <c r="N123" s="239"/>
      <c r="O123" s="239"/>
      <c r="P123" s="239"/>
      <c r="Q123" s="239"/>
      <c r="R123" s="239"/>
      <c r="S123" s="239"/>
      <c r="T123" s="24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1" t="s">
        <v>135</v>
      </c>
      <c r="AU123" s="241" t="s">
        <v>89</v>
      </c>
      <c r="AV123" s="13" t="s">
        <v>87</v>
      </c>
      <c r="AW123" s="13" t="s">
        <v>36</v>
      </c>
      <c r="AX123" s="13" t="s">
        <v>79</v>
      </c>
      <c r="AY123" s="241" t="s">
        <v>125</v>
      </c>
    </row>
    <row r="124" s="14" customFormat="1">
      <c r="A124" s="14"/>
      <c r="B124" s="242"/>
      <c r="C124" s="243"/>
      <c r="D124" s="233" t="s">
        <v>135</v>
      </c>
      <c r="E124" s="244" t="s">
        <v>1</v>
      </c>
      <c r="F124" s="245" t="s">
        <v>137</v>
      </c>
      <c r="G124" s="243"/>
      <c r="H124" s="246">
        <v>1.458</v>
      </c>
      <c r="I124" s="247"/>
      <c r="J124" s="243"/>
      <c r="K124" s="243"/>
      <c r="L124" s="248"/>
      <c r="M124" s="249"/>
      <c r="N124" s="250"/>
      <c r="O124" s="250"/>
      <c r="P124" s="250"/>
      <c r="Q124" s="250"/>
      <c r="R124" s="250"/>
      <c r="S124" s="250"/>
      <c r="T124" s="25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2" t="s">
        <v>135</v>
      </c>
      <c r="AU124" s="252" t="s">
        <v>89</v>
      </c>
      <c r="AV124" s="14" t="s">
        <v>89</v>
      </c>
      <c r="AW124" s="14" t="s">
        <v>36</v>
      </c>
      <c r="AX124" s="14" t="s">
        <v>87</v>
      </c>
      <c r="AY124" s="252" t="s">
        <v>125</v>
      </c>
    </row>
    <row r="125" s="2" customFormat="1" ht="24.15" customHeight="1">
      <c r="A125" s="38"/>
      <c r="B125" s="39"/>
      <c r="C125" s="218" t="s">
        <v>89</v>
      </c>
      <c r="D125" s="218" t="s">
        <v>128</v>
      </c>
      <c r="E125" s="219" t="s">
        <v>138</v>
      </c>
      <c r="F125" s="220" t="s">
        <v>139</v>
      </c>
      <c r="G125" s="221" t="s">
        <v>140</v>
      </c>
      <c r="H125" s="222">
        <v>32</v>
      </c>
      <c r="I125" s="223"/>
      <c r="J125" s="224">
        <f>ROUND(I125*H125,2)</f>
        <v>0</v>
      </c>
      <c r="K125" s="220" t="s">
        <v>132</v>
      </c>
      <c r="L125" s="44"/>
      <c r="M125" s="225" t="s">
        <v>1</v>
      </c>
      <c r="N125" s="226" t="s">
        <v>44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133</v>
      </c>
      <c r="AT125" s="229" t="s">
        <v>128</v>
      </c>
      <c r="AU125" s="229" t="s">
        <v>89</v>
      </c>
      <c r="AY125" s="17" t="s">
        <v>125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87</v>
      </c>
      <c r="BK125" s="230">
        <f>ROUND(I125*H125,2)</f>
        <v>0</v>
      </c>
      <c r="BL125" s="17" t="s">
        <v>133</v>
      </c>
      <c r="BM125" s="229" t="s">
        <v>141</v>
      </c>
    </row>
    <row r="126" s="13" customFormat="1">
      <c r="A126" s="13"/>
      <c r="B126" s="231"/>
      <c r="C126" s="232"/>
      <c r="D126" s="233" t="s">
        <v>135</v>
      </c>
      <c r="E126" s="234" t="s">
        <v>1</v>
      </c>
      <c r="F126" s="235" t="s">
        <v>142</v>
      </c>
      <c r="G126" s="232"/>
      <c r="H126" s="234" t="s">
        <v>1</v>
      </c>
      <c r="I126" s="236"/>
      <c r="J126" s="232"/>
      <c r="K126" s="232"/>
      <c r="L126" s="237"/>
      <c r="M126" s="238"/>
      <c r="N126" s="239"/>
      <c r="O126" s="239"/>
      <c r="P126" s="239"/>
      <c r="Q126" s="239"/>
      <c r="R126" s="239"/>
      <c r="S126" s="239"/>
      <c r="T126" s="240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1" t="s">
        <v>135</v>
      </c>
      <c r="AU126" s="241" t="s">
        <v>89</v>
      </c>
      <c r="AV126" s="13" t="s">
        <v>87</v>
      </c>
      <c r="AW126" s="13" t="s">
        <v>36</v>
      </c>
      <c r="AX126" s="13" t="s">
        <v>79</v>
      </c>
      <c r="AY126" s="241" t="s">
        <v>125</v>
      </c>
    </row>
    <row r="127" s="14" customFormat="1">
      <c r="A127" s="14"/>
      <c r="B127" s="242"/>
      <c r="C127" s="243"/>
      <c r="D127" s="233" t="s">
        <v>135</v>
      </c>
      <c r="E127" s="244" t="s">
        <v>1</v>
      </c>
      <c r="F127" s="245" t="s">
        <v>143</v>
      </c>
      <c r="G127" s="243"/>
      <c r="H127" s="246">
        <v>32</v>
      </c>
      <c r="I127" s="247"/>
      <c r="J127" s="243"/>
      <c r="K127" s="243"/>
      <c r="L127" s="248"/>
      <c r="M127" s="249"/>
      <c r="N127" s="250"/>
      <c r="O127" s="250"/>
      <c r="P127" s="250"/>
      <c r="Q127" s="250"/>
      <c r="R127" s="250"/>
      <c r="S127" s="250"/>
      <c r="T127" s="25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2" t="s">
        <v>135</v>
      </c>
      <c r="AU127" s="252" t="s">
        <v>89</v>
      </c>
      <c r="AV127" s="14" t="s">
        <v>89</v>
      </c>
      <c r="AW127" s="14" t="s">
        <v>36</v>
      </c>
      <c r="AX127" s="14" t="s">
        <v>87</v>
      </c>
      <c r="AY127" s="252" t="s">
        <v>125</v>
      </c>
    </row>
    <row r="128" s="2" customFormat="1" ht="16.5" customHeight="1">
      <c r="A128" s="38"/>
      <c r="B128" s="39"/>
      <c r="C128" s="253" t="s">
        <v>144</v>
      </c>
      <c r="D128" s="253" t="s">
        <v>145</v>
      </c>
      <c r="E128" s="254" t="s">
        <v>146</v>
      </c>
      <c r="F128" s="255" t="s">
        <v>147</v>
      </c>
      <c r="G128" s="256" t="s">
        <v>148</v>
      </c>
      <c r="H128" s="257">
        <v>5.1200000000000001</v>
      </c>
      <c r="I128" s="258"/>
      <c r="J128" s="259">
        <f>ROUND(I128*H128,2)</f>
        <v>0</v>
      </c>
      <c r="K128" s="255" t="s">
        <v>132</v>
      </c>
      <c r="L128" s="260"/>
      <c r="M128" s="261" t="s">
        <v>1</v>
      </c>
      <c r="N128" s="262" t="s">
        <v>44</v>
      </c>
      <c r="O128" s="91"/>
      <c r="P128" s="227">
        <f>O128*H128</f>
        <v>0</v>
      </c>
      <c r="Q128" s="227">
        <v>1</v>
      </c>
      <c r="R128" s="227">
        <f>Q128*H128</f>
        <v>5.1200000000000001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149</v>
      </c>
      <c r="AT128" s="229" t="s">
        <v>145</v>
      </c>
      <c r="AU128" s="229" t="s">
        <v>89</v>
      </c>
      <c r="AY128" s="17" t="s">
        <v>125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87</v>
      </c>
      <c r="BK128" s="230">
        <f>ROUND(I128*H128,2)</f>
        <v>0</v>
      </c>
      <c r="BL128" s="17" t="s">
        <v>133</v>
      </c>
      <c r="BM128" s="229" t="s">
        <v>150</v>
      </c>
    </row>
    <row r="129" s="13" customFormat="1">
      <c r="A129" s="13"/>
      <c r="B129" s="231"/>
      <c r="C129" s="232"/>
      <c r="D129" s="233" t="s">
        <v>135</v>
      </c>
      <c r="E129" s="234" t="s">
        <v>1</v>
      </c>
      <c r="F129" s="235" t="s">
        <v>151</v>
      </c>
      <c r="G129" s="232"/>
      <c r="H129" s="234" t="s">
        <v>1</v>
      </c>
      <c r="I129" s="236"/>
      <c r="J129" s="232"/>
      <c r="K129" s="232"/>
      <c r="L129" s="237"/>
      <c r="M129" s="238"/>
      <c r="N129" s="239"/>
      <c r="O129" s="239"/>
      <c r="P129" s="239"/>
      <c r="Q129" s="239"/>
      <c r="R129" s="239"/>
      <c r="S129" s="239"/>
      <c r="T129" s="24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1" t="s">
        <v>135</v>
      </c>
      <c r="AU129" s="241" t="s">
        <v>89</v>
      </c>
      <c r="AV129" s="13" t="s">
        <v>87</v>
      </c>
      <c r="AW129" s="13" t="s">
        <v>36</v>
      </c>
      <c r="AX129" s="13" t="s">
        <v>79</v>
      </c>
      <c r="AY129" s="241" t="s">
        <v>125</v>
      </c>
    </row>
    <row r="130" s="13" customFormat="1">
      <c r="A130" s="13"/>
      <c r="B130" s="231"/>
      <c r="C130" s="232"/>
      <c r="D130" s="233" t="s">
        <v>135</v>
      </c>
      <c r="E130" s="234" t="s">
        <v>1</v>
      </c>
      <c r="F130" s="235" t="s">
        <v>142</v>
      </c>
      <c r="G130" s="232"/>
      <c r="H130" s="234" t="s">
        <v>1</v>
      </c>
      <c r="I130" s="236"/>
      <c r="J130" s="232"/>
      <c r="K130" s="232"/>
      <c r="L130" s="237"/>
      <c r="M130" s="238"/>
      <c r="N130" s="239"/>
      <c r="O130" s="239"/>
      <c r="P130" s="239"/>
      <c r="Q130" s="239"/>
      <c r="R130" s="239"/>
      <c r="S130" s="239"/>
      <c r="T130" s="24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1" t="s">
        <v>135</v>
      </c>
      <c r="AU130" s="241" t="s">
        <v>89</v>
      </c>
      <c r="AV130" s="13" t="s">
        <v>87</v>
      </c>
      <c r="AW130" s="13" t="s">
        <v>36</v>
      </c>
      <c r="AX130" s="13" t="s">
        <v>79</v>
      </c>
      <c r="AY130" s="241" t="s">
        <v>125</v>
      </c>
    </row>
    <row r="131" s="14" customFormat="1">
      <c r="A131" s="14"/>
      <c r="B131" s="242"/>
      <c r="C131" s="243"/>
      <c r="D131" s="233" t="s">
        <v>135</v>
      </c>
      <c r="E131" s="244" t="s">
        <v>1</v>
      </c>
      <c r="F131" s="245" t="s">
        <v>152</v>
      </c>
      <c r="G131" s="243"/>
      <c r="H131" s="246">
        <v>5.1200000000000001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2" t="s">
        <v>135</v>
      </c>
      <c r="AU131" s="252" t="s">
        <v>89</v>
      </c>
      <c r="AV131" s="14" t="s">
        <v>89</v>
      </c>
      <c r="AW131" s="14" t="s">
        <v>36</v>
      </c>
      <c r="AX131" s="14" t="s">
        <v>87</v>
      </c>
      <c r="AY131" s="252" t="s">
        <v>125</v>
      </c>
    </row>
    <row r="132" s="2" customFormat="1" ht="24.15" customHeight="1">
      <c r="A132" s="38"/>
      <c r="B132" s="39"/>
      <c r="C132" s="218" t="s">
        <v>133</v>
      </c>
      <c r="D132" s="218" t="s">
        <v>128</v>
      </c>
      <c r="E132" s="219" t="s">
        <v>153</v>
      </c>
      <c r="F132" s="220" t="s">
        <v>154</v>
      </c>
      <c r="G132" s="221" t="s">
        <v>155</v>
      </c>
      <c r="H132" s="222">
        <v>43.880000000000003</v>
      </c>
      <c r="I132" s="223"/>
      <c r="J132" s="224">
        <f>ROUND(I132*H132,2)</f>
        <v>0</v>
      </c>
      <c r="K132" s="220" t="s">
        <v>132</v>
      </c>
      <c r="L132" s="44"/>
      <c r="M132" s="225" t="s">
        <v>1</v>
      </c>
      <c r="N132" s="226" t="s">
        <v>44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133</v>
      </c>
      <c r="AT132" s="229" t="s">
        <v>128</v>
      </c>
      <c r="AU132" s="229" t="s">
        <v>89</v>
      </c>
      <c r="AY132" s="17" t="s">
        <v>125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87</v>
      </c>
      <c r="BK132" s="230">
        <f>ROUND(I132*H132,2)</f>
        <v>0</v>
      </c>
      <c r="BL132" s="17" t="s">
        <v>133</v>
      </c>
      <c r="BM132" s="229" t="s">
        <v>156</v>
      </c>
    </row>
    <row r="133" s="13" customFormat="1">
      <c r="A133" s="13"/>
      <c r="B133" s="231"/>
      <c r="C133" s="232"/>
      <c r="D133" s="233" t="s">
        <v>135</v>
      </c>
      <c r="E133" s="234" t="s">
        <v>1</v>
      </c>
      <c r="F133" s="235" t="s">
        <v>157</v>
      </c>
      <c r="G133" s="232"/>
      <c r="H133" s="234" t="s">
        <v>1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135</v>
      </c>
      <c r="AU133" s="241" t="s">
        <v>89</v>
      </c>
      <c r="AV133" s="13" t="s">
        <v>87</v>
      </c>
      <c r="AW133" s="13" t="s">
        <v>36</v>
      </c>
      <c r="AX133" s="13" t="s">
        <v>79</v>
      </c>
      <c r="AY133" s="241" t="s">
        <v>125</v>
      </c>
    </row>
    <row r="134" s="14" customFormat="1">
      <c r="A134" s="14"/>
      <c r="B134" s="242"/>
      <c r="C134" s="243"/>
      <c r="D134" s="233" t="s">
        <v>135</v>
      </c>
      <c r="E134" s="244" t="s">
        <v>1</v>
      </c>
      <c r="F134" s="245" t="s">
        <v>158</v>
      </c>
      <c r="G134" s="243"/>
      <c r="H134" s="246">
        <v>23.158999999999999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2" t="s">
        <v>135</v>
      </c>
      <c r="AU134" s="252" t="s">
        <v>89</v>
      </c>
      <c r="AV134" s="14" t="s">
        <v>89</v>
      </c>
      <c r="AW134" s="14" t="s">
        <v>36</v>
      </c>
      <c r="AX134" s="14" t="s">
        <v>79</v>
      </c>
      <c r="AY134" s="252" t="s">
        <v>125</v>
      </c>
    </row>
    <row r="135" s="13" customFormat="1">
      <c r="A135" s="13"/>
      <c r="B135" s="231"/>
      <c r="C135" s="232"/>
      <c r="D135" s="233" t="s">
        <v>135</v>
      </c>
      <c r="E135" s="234" t="s">
        <v>1</v>
      </c>
      <c r="F135" s="235" t="s">
        <v>159</v>
      </c>
      <c r="G135" s="232"/>
      <c r="H135" s="234" t="s">
        <v>1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1" t="s">
        <v>135</v>
      </c>
      <c r="AU135" s="241" t="s">
        <v>89</v>
      </c>
      <c r="AV135" s="13" t="s">
        <v>87</v>
      </c>
      <c r="AW135" s="13" t="s">
        <v>36</v>
      </c>
      <c r="AX135" s="13" t="s">
        <v>79</v>
      </c>
      <c r="AY135" s="241" t="s">
        <v>125</v>
      </c>
    </row>
    <row r="136" s="14" customFormat="1">
      <c r="A136" s="14"/>
      <c r="B136" s="242"/>
      <c r="C136" s="243"/>
      <c r="D136" s="233" t="s">
        <v>135</v>
      </c>
      <c r="E136" s="244" t="s">
        <v>1</v>
      </c>
      <c r="F136" s="245" t="s">
        <v>160</v>
      </c>
      <c r="G136" s="243"/>
      <c r="H136" s="246">
        <v>20.721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2" t="s">
        <v>135</v>
      </c>
      <c r="AU136" s="252" t="s">
        <v>89</v>
      </c>
      <c r="AV136" s="14" t="s">
        <v>89</v>
      </c>
      <c r="AW136" s="14" t="s">
        <v>36</v>
      </c>
      <c r="AX136" s="14" t="s">
        <v>79</v>
      </c>
      <c r="AY136" s="252" t="s">
        <v>125</v>
      </c>
    </row>
    <row r="137" s="15" customFormat="1">
      <c r="A137" s="15"/>
      <c r="B137" s="263"/>
      <c r="C137" s="264"/>
      <c r="D137" s="233" t="s">
        <v>135</v>
      </c>
      <c r="E137" s="265" t="s">
        <v>1</v>
      </c>
      <c r="F137" s="266" t="s">
        <v>161</v>
      </c>
      <c r="G137" s="264"/>
      <c r="H137" s="267">
        <v>43.879999999999995</v>
      </c>
      <c r="I137" s="268"/>
      <c r="J137" s="264"/>
      <c r="K137" s="264"/>
      <c r="L137" s="269"/>
      <c r="M137" s="270"/>
      <c r="N137" s="271"/>
      <c r="O137" s="271"/>
      <c r="P137" s="271"/>
      <c r="Q137" s="271"/>
      <c r="R137" s="271"/>
      <c r="S137" s="271"/>
      <c r="T137" s="272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73" t="s">
        <v>135</v>
      </c>
      <c r="AU137" s="273" t="s">
        <v>89</v>
      </c>
      <c r="AV137" s="15" t="s">
        <v>133</v>
      </c>
      <c r="AW137" s="15" t="s">
        <v>36</v>
      </c>
      <c r="AX137" s="15" t="s">
        <v>87</v>
      </c>
      <c r="AY137" s="273" t="s">
        <v>125</v>
      </c>
    </row>
    <row r="138" s="2" customFormat="1" ht="16.5" customHeight="1">
      <c r="A138" s="38"/>
      <c r="B138" s="39"/>
      <c r="C138" s="218" t="s">
        <v>126</v>
      </c>
      <c r="D138" s="218" t="s">
        <v>128</v>
      </c>
      <c r="E138" s="219" t="s">
        <v>162</v>
      </c>
      <c r="F138" s="220" t="s">
        <v>163</v>
      </c>
      <c r="G138" s="221" t="s">
        <v>155</v>
      </c>
      <c r="H138" s="222">
        <v>39.128999999999998</v>
      </c>
      <c r="I138" s="223"/>
      <c r="J138" s="224">
        <f>ROUND(I138*H138,2)</f>
        <v>0</v>
      </c>
      <c r="K138" s="220" t="s">
        <v>132</v>
      </c>
      <c r="L138" s="44"/>
      <c r="M138" s="225" t="s">
        <v>1</v>
      </c>
      <c r="N138" s="226" t="s">
        <v>44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133</v>
      </c>
      <c r="AT138" s="229" t="s">
        <v>128</v>
      </c>
      <c r="AU138" s="229" t="s">
        <v>89</v>
      </c>
      <c r="AY138" s="17" t="s">
        <v>125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87</v>
      </c>
      <c r="BK138" s="230">
        <f>ROUND(I138*H138,2)</f>
        <v>0</v>
      </c>
      <c r="BL138" s="17" t="s">
        <v>133</v>
      </c>
      <c r="BM138" s="229" t="s">
        <v>164</v>
      </c>
    </row>
    <row r="139" s="13" customFormat="1">
      <c r="A139" s="13"/>
      <c r="B139" s="231"/>
      <c r="C139" s="232"/>
      <c r="D139" s="233" t="s">
        <v>135</v>
      </c>
      <c r="E139" s="234" t="s">
        <v>1</v>
      </c>
      <c r="F139" s="235" t="s">
        <v>165</v>
      </c>
      <c r="G139" s="232"/>
      <c r="H139" s="234" t="s">
        <v>1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135</v>
      </c>
      <c r="AU139" s="241" t="s">
        <v>89</v>
      </c>
      <c r="AV139" s="13" t="s">
        <v>87</v>
      </c>
      <c r="AW139" s="13" t="s">
        <v>36</v>
      </c>
      <c r="AX139" s="13" t="s">
        <v>79</v>
      </c>
      <c r="AY139" s="241" t="s">
        <v>125</v>
      </c>
    </row>
    <row r="140" s="14" customFormat="1">
      <c r="A140" s="14"/>
      <c r="B140" s="242"/>
      <c r="C140" s="243"/>
      <c r="D140" s="233" t="s">
        <v>135</v>
      </c>
      <c r="E140" s="244" t="s">
        <v>1</v>
      </c>
      <c r="F140" s="245" t="s">
        <v>166</v>
      </c>
      <c r="G140" s="243"/>
      <c r="H140" s="246">
        <v>19.771000000000001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135</v>
      </c>
      <c r="AU140" s="252" t="s">
        <v>89</v>
      </c>
      <c r="AV140" s="14" t="s">
        <v>89</v>
      </c>
      <c r="AW140" s="14" t="s">
        <v>36</v>
      </c>
      <c r="AX140" s="14" t="s">
        <v>79</v>
      </c>
      <c r="AY140" s="252" t="s">
        <v>125</v>
      </c>
    </row>
    <row r="141" s="13" customFormat="1">
      <c r="A141" s="13"/>
      <c r="B141" s="231"/>
      <c r="C141" s="232"/>
      <c r="D141" s="233" t="s">
        <v>135</v>
      </c>
      <c r="E141" s="234" t="s">
        <v>1</v>
      </c>
      <c r="F141" s="235" t="s">
        <v>167</v>
      </c>
      <c r="G141" s="232"/>
      <c r="H141" s="234" t="s">
        <v>1</v>
      </c>
      <c r="I141" s="236"/>
      <c r="J141" s="232"/>
      <c r="K141" s="232"/>
      <c r="L141" s="237"/>
      <c r="M141" s="238"/>
      <c r="N141" s="239"/>
      <c r="O141" s="239"/>
      <c r="P141" s="239"/>
      <c r="Q141" s="239"/>
      <c r="R141" s="239"/>
      <c r="S141" s="239"/>
      <c r="T141" s="24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1" t="s">
        <v>135</v>
      </c>
      <c r="AU141" s="241" t="s">
        <v>89</v>
      </c>
      <c r="AV141" s="13" t="s">
        <v>87</v>
      </c>
      <c r="AW141" s="13" t="s">
        <v>36</v>
      </c>
      <c r="AX141" s="13" t="s">
        <v>79</v>
      </c>
      <c r="AY141" s="241" t="s">
        <v>125</v>
      </c>
    </row>
    <row r="142" s="14" customFormat="1">
      <c r="A142" s="14"/>
      <c r="B142" s="242"/>
      <c r="C142" s="243"/>
      <c r="D142" s="233" t="s">
        <v>135</v>
      </c>
      <c r="E142" s="244" t="s">
        <v>1</v>
      </c>
      <c r="F142" s="245" t="s">
        <v>168</v>
      </c>
      <c r="G142" s="243"/>
      <c r="H142" s="246">
        <v>19.358000000000001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135</v>
      </c>
      <c r="AU142" s="252" t="s">
        <v>89</v>
      </c>
      <c r="AV142" s="14" t="s">
        <v>89</v>
      </c>
      <c r="AW142" s="14" t="s">
        <v>36</v>
      </c>
      <c r="AX142" s="14" t="s">
        <v>79</v>
      </c>
      <c r="AY142" s="252" t="s">
        <v>125</v>
      </c>
    </row>
    <row r="143" s="15" customFormat="1">
      <c r="A143" s="15"/>
      <c r="B143" s="263"/>
      <c r="C143" s="264"/>
      <c r="D143" s="233" t="s">
        <v>135</v>
      </c>
      <c r="E143" s="265" t="s">
        <v>1</v>
      </c>
      <c r="F143" s="266" t="s">
        <v>161</v>
      </c>
      <c r="G143" s="264"/>
      <c r="H143" s="267">
        <v>39.129000000000005</v>
      </c>
      <c r="I143" s="268"/>
      <c r="J143" s="264"/>
      <c r="K143" s="264"/>
      <c r="L143" s="269"/>
      <c r="M143" s="270"/>
      <c r="N143" s="271"/>
      <c r="O143" s="271"/>
      <c r="P143" s="271"/>
      <c r="Q143" s="271"/>
      <c r="R143" s="271"/>
      <c r="S143" s="271"/>
      <c r="T143" s="272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3" t="s">
        <v>135</v>
      </c>
      <c r="AU143" s="273" t="s">
        <v>89</v>
      </c>
      <c r="AV143" s="15" t="s">
        <v>133</v>
      </c>
      <c r="AW143" s="15" t="s">
        <v>36</v>
      </c>
      <c r="AX143" s="15" t="s">
        <v>87</v>
      </c>
      <c r="AY143" s="273" t="s">
        <v>125</v>
      </c>
    </row>
    <row r="144" s="2" customFormat="1" ht="16.5" customHeight="1">
      <c r="A144" s="38"/>
      <c r="B144" s="39"/>
      <c r="C144" s="253" t="s">
        <v>169</v>
      </c>
      <c r="D144" s="253" t="s">
        <v>145</v>
      </c>
      <c r="E144" s="254" t="s">
        <v>170</v>
      </c>
      <c r="F144" s="255" t="s">
        <v>171</v>
      </c>
      <c r="G144" s="256" t="s">
        <v>148</v>
      </c>
      <c r="H144" s="257">
        <v>70.432000000000002</v>
      </c>
      <c r="I144" s="258"/>
      <c r="J144" s="259">
        <f>ROUND(I144*H144,2)</f>
        <v>0</v>
      </c>
      <c r="K144" s="255" t="s">
        <v>132</v>
      </c>
      <c r="L144" s="260"/>
      <c r="M144" s="261" t="s">
        <v>1</v>
      </c>
      <c r="N144" s="262" t="s">
        <v>44</v>
      </c>
      <c r="O144" s="91"/>
      <c r="P144" s="227">
        <f>O144*H144</f>
        <v>0</v>
      </c>
      <c r="Q144" s="227">
        <v>1</v>
      </c>
      <c r="R144" s="227">
        <f>Q144*H144</f>
        <v>70.432000000000002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149</v>
      </c>
      <c r="AT144" s="229" t="s">
        <v>145</v>
      </c>
      <c r="AU144" s="229" t="s">
        <v>89</v>
      </c>
      <c r="AY144" s="17" t="s">
        <v>125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87</v>
      </c>
      <c r="BK144" s="230">
        <f>ROUND(I144*H144,2)</f>
        <v>0</v>
      </c>
      <c r="BL144" s="17" t="s">
        <v>133</v>
      </c>
      <c r="BM144" s="229" t="s">
        <v>172</v>
      </c>
    </row>
    <row r="145" s="13" customFormat="1">
      <c r="A145" s="13"/>
      <c r="B145" s="231"/>
      <c r="C145" s="232"/>
      <c r="D145" s="233" t="s">
        <v>135</v>
      </c>
      <c r="E145" s="234" t="s">
        <v>1</v>
      </c>
      <c r="F145" s="235" t="s">
        <v>173</v>
      </c>
      <c r="G145" s="232"/>
      <c r="H145" s="234" t="s">
        <v>1</v>
      </c>
      <c r="I145" s="236"/>
      <c r="J145" s="232"/>
      <c r="K145" s="232"/>
      <c r="L145" s="237"/>
      <c r="M145" s="238"/>
      <c r="N145" s="239"/>
      <c r="O145" s="239"/>
      <c r="P145" s="239"/>
      <c r="Q145" s="239"/>
      <c r="R145" s="239"/>
      <c r="S145" s="239"/>
      <c r="T145" s="24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1" t="s">
        <v>135</v>
      </c>
      <c r="AU145" s="241" t="s">
        <v>89</v>
      </c>
      <c r="AV145" s="13" t="s">
        <v>87</v>
      </c>
      <c r="AW145" s="13" t="s">
        <v>36</v>
      </c>
      <c r="AX145" s="13" t="s">
        <v>79</v>
      </c>
      <c r="AY145" s="241" t="s">
        <v>125</v>
      </c>
    </row>
    <row r="146" s="14" customFormat="1">
      <c r="A146" s="14"/>
      <c r="B146" s="242"/>
      <c r="C146" s="243"/>
      <c r="D146" s="233" t="s">
        <v>135</v>
      </c>
      <c r="E146" s="244" t="s">
        <v>1</v>
      </c>
      <c r="F146" s="245" t="s">
        <v>174</v>
      </c>
      <c r="G146" s="243"/>
      <c r="H146" s="246">
        <v>70.432000000000002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2" t="s">
        <v>135</v>
      </c>
      <c r="AU146" s="252" t="s">
        <v>89</v>
      </c>
      <c r="AV146" s="14" t="s">
        <v>89</v>
      </c>
      <c r="AW146" s="14" t="s">
        <v>36</v>
      </c>
      <c r="AX146" s="14" t="s">
        <v>87</v>
      </c>
      <c r="AY146" s="252" t="s">
        <v>125</v>
      </c>
    </row>
    <row r="147" s="2" customFormat="1" ht="16.5" customHeight="1">
      <c r="A147" s="38"/>
      <c r="B147" s="39"/>
      <c r="C147" s="218" t="s">
        <v>175</v>
      </c>
      <c r="D147" s="218" t="s">
        <v>128</v>
      </c>
      <c r="E147" s="219" t="s">
        <v>176</v>
      </c>
      <c r="F147" s="220" t="s">
        <v>177</v>
      </c>
      <c r="G147" s="221" t="s">
        <v>155</v>
      </c>
      <c r="H147" s="222">
        <v>127.581</v>
      </c>
      <c r="I147" s="223"/>
      <c r="J147" s="224">
        <f>ROUND(I147*H147,2)</f>
        <v>0</v>
      </c>
      <c r="K147" s="220" t="s">
        <v>132</v>
      </c>
      <c r="L147" s="44"/>
      <c r="M147" s="225" t="s">
        <v>1</v>
      </c>
      <c r="N147" s="226" t="s">
        <v>44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133</v>
      </c>
      <c r="AT147" s="229" t="s">
        <v>128</v>
      </c>
      <c r="AU147" s="229" t="s">
        <v>89</v>
      </c>
      <c r="AY147" s="17" t="s">
        <v>125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87</v>
      </c>
      <c r="BK147" s="230">
        <f>ROUND(I147*H147,2)</f>
        <v>0</v>
      </c>
      <c r="BL147" s="17" t="s">
        <v>133</v>
      </c>
      <c r="BM147" s="229" t="s">
        <v>178</v>
      </c>
    </row>
    <row r="148" s="13" customFormat="1">
      <c r="A148" s="13"/>
      <c r="B148" s="231"/>
      <c r="C148" s="232"/>
      <c r="D148" s="233" t="s">
        <v>135</v>
      </c>
      <c r="E148" s="234" t="s">
        <v>1</v>
      </c>
      <c r="F148" s="235" t="s">
        <v>179</v>
      </c>
      <c r="G148" s="232"/>
      <c r="H148" s="234" t="s">
        <v>1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135</v>
      </c>
      <c r="AU148" s="241" t="s">
        <v>89</v>
      </c>
      <c r="AV148" s="13" t="s">
        <v>87</v>
      </c>
      <c r="AW148" s="13" t="s">
        <v>36</v>
      </c>
      <c r="AX148" s="13" t="s">
        <v>79</v>
      </c>
      <c r="AY148" s="241" t="s">
        <v>125</v>
      </c>
    </row>
    <row r="149" s="13" customFormat="1">
      <c r="A149" s="13"/>
      <c r="B149" s="231"/>
      <c r="C149" s="232"/>
      <c r="D149" s="233" t="s">
        <v>135</v>
      </c>
      <c r="E149" s="234" t="s">
        <v>1</v>
      </c>
      <c r="F149" s="235" t="s">
        <v>136</v>
      </c>
      <c r="G149" s="232"/>
      <c r="H149" s="234" t="s">
        <v>1</v>
      </c>
      <c r="I149" s="236"/>
      <c r="J149" s="232"/>
      <c r="K149" s="232"/>
      <c r="L149" s="237"/>
      <c r="M149" s="238"/>
      <c r="N149" s="239"/>
      <c r="O149" s="239"/>
      <c r="P149" s="239"/>
      <c r="Q149" s="239"/>
      <c r="R149" s="239"/>
      <c r="S149" s="239"/>
      <c r="T149" s="24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1" t="s">
        <v>135</v>
      </c>
      <c r="AU149" s="241" t="s">
        <v>89</v>
      </c>
      <c r="AV149" s="13" t="s">
        <v>87</v>
      </c>
      <c r="AW149" s="13" t="s">
        <v>36</v>
      </c>
      <c r="AX149" s="13" t="s">
        <v>79</v>
      </c>
      <c r="AY149" s="241" t="s">
        <v>125</v>
      </c>
    </row>
    <row r="150" s="14" customFormat="1">
      <c r="A150" s="14"/>
      <c r="B150" s="242"/>
      <c r="C150" s="243"/>
      <c r="D150" s="233" t="s">
        <v>135</v>
      </c>
      <c r="E150" s="244" t="s">
        <v>1</v>
      </c>
      <c r="F150" s="245" t="s">
        <v>180</v>
      </c>
      <c r="G150" s="243"/>
      <c r="H150" s="246">
        <v>127.581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2" t="s">
        <v>135</v>
      </c>
      <c r="AU150" s="252" t="s">
        <v>89</v>
      </c>
      <c r="AV150" s="14" t="s">
        <v>89</v>
      </c>
      <c r="AW150" s="14" t="s">
        <v>36</v>
      </c>
      <c r="AX150" s="14" t="s">
        <v>87</v>
      </c>
      <c r="AY150" s="252" t="s">
        <v>125</v>
      </c>
    </row>
    <row r="151" s="2" customFormat="1" ht="16.5" customHeight="1">
      <c r="A151" s="38"/>
      <c r="B151" s="39"/>
      <c r="C151" s="253" t="s">
        <v>149</v>
      </c>
      <c r="D151" s="253" t="s">
        <v>145</v>
      </c>
      <c r="E151" s="254" t="s">
        <v>170</v>
      </c>
      <c r="F151" s="255" t="s">
        <v>171</v>
      </c>
      <c r="G151" s="256" t="s">
        <v>148</v>
      </c>
      <c r="H151" s="257">
        <v>229.64599999999999</v>
      </c>
      <c r="I151" s="258"/>
      <c r="J151" s="259">
        <f>ROUND(I151*H151,2)</f>
        <v>0</v>
      </c>
      <c r="K151" s="255" t="s">
        <v>132</v>
      </c>
      <c r="L151" s="260"/>
      <c r="M151" s="261" t="s">
        <v>1</v>
      </c>
      <c r="N151" s="262" t="s">
        <v>44</v>
      </c>
      <c r="O151" s="91"/>
      <c r="P151" s="227">
        <f>O151*H151</f>
        <v>0</v>
      </c>
      <c r="Q151" s="227">
        <v>1</v>
      </c>
      <c r="R151" s="227">
        <f>Q151*H151</f>
        <v>229.64599999999999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149</v>
      </c>
      <c r="AT151" s="229" t="s">
        <v>145</v>
      </c>
      <c r="AU151" s="229" t="s">
        <v>89</v>
      </c>
      <c r="AY151" s="17" t="s">
        <v>125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87</v>
      </c>
      <c r="BK151" s="230">
        <f>ROUND(I151*H151,2)</f>
        <v>0</v>
      </c>
      <c r="BL151" s="17" t="s">
        <v>133</v>
      </c>
      <c r="BM151" s="229" t="s">
        <v>181</v>
      </c>
    </row>
    <row r="152" s="13" customFormat="1">
      <c r="A152" s="13"/>
      <c r="B152" s="231"/>
      <c r="C152" s="232"/>
      <c r="D152" s="233" t="s">
        <v>135</v>
      </c>
      <c r="E152" s="234" t="s">
        <v>1</v>
      </c>
      <c r="F152" s="235" t="s">
        <v>182</v>
      </c>
      <c r="G152" s="232"/>
      <c r="H152" s="234" t="s">
        <v>1</v>
      </c>
      <c r="I152" s="236"/>
      <c r="J152" s="232"/>
      <c r="K152" s="232"/>
      <c r="L152" s="237"/>
      <c r="M152" s="238"/>
      <c r="N152" s="239"/>
      <c r="O152" s="239"/>
      <c r="P152" s="239"/>
      <c r="Q152" s="239"/>
      <c r="R152" s="239"/>
      <c r="S152" s="239"/>
      <c r="T152" s="24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1" t="s">
        <v>135</v>
      </c>
      <c r="AU152" s="241" t="s">
        <v>89</v>
      </c>
      <c r="AV152" s="13" t="s">
        <v>87</v>
      </c>
      <c r="AW152" s="13" t="s">
        <v>36</v>
      </c>
      <c r="AX152" s="13" t="s">
        <v>79</v>
      </c>
      <c r="AY152" s="241" t="s">
        <v>125</v>
      </c>
    </row>
    <row r="153" s="14" customFormat="1">
      <c r="A153" s="14"/>
      <c r="B153" s="242"/>
      <c r="C153" s="243"/>
      <c r="D153" s="233" t="s">
        <v>135</v>
      </c>
      <c r="E153" s="244" t="s">
        <v>1</v>
      </c>
      <c r="F153" s="245" t="s">
        <v>183</v>
      </c>
      <c r="G153" s="243"/>
      <c r="H153" s="246">
        <v>229.64599999999999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2" t="s">
        <v>135</v>
      </c>
      <c r="AU153" s="252" t="s">
        <v>89</v>
      </c>
      <c r="AV153" s="14" t="s">
        <v>89</v>
      </c>
      <c r="AW153" s="14" t="s">
        <v>36</v>
      </c>
      <c r="AX153" s="14" t="s">
        <v>87</v>
      </c>
      <c r="AY153" s="252" t="s">
        <v>125</v>
      </c>
    </row>
    <row r="154" s="2" customFormat="1" ht="24.15" customHeight="1">
      <c r="A154" s="38"/>
      <c r="B154" s="39"/>
      <c r="C154" s="218" t="s">
        <v>184</v>
      </c>
      <c r="D154" s="218" t="s">
        <v>128</v>
      </c>
      <c r="E154" s="219" t="s">
        <v>185</v>
      </c>
      <c r="F154" s="220" t="s">
        <v>186</v>
      </c>
      <c r="G154" s="221" t="s">
        <v>131</v>
      </c>
      <c r="H154" s="222">
        <v>0.037999999999999999</v>
      </c>
      <c r="I154" s="223"/>
      <c r="J154" s="224">
        <f>ROUND(I154*H154,2)</f>
        <v>0</v>
      </c>
      <c r="K154" s="220" t="s">
        <v>132</v>
      </c>
      <c r="L154" s="44"/>
      <c r="M154" s="225" t="s">
        <v>1</v>
      </c>
      <c r="N154" s="226" t="s">
        <v>44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133</v>
      </c>
      <c r="AT154" s="229" t="s">
        <v>128</v>
      </c>
      <c r="AU154" s="229" t="s">
        <v>89</v>
      </c>
      <c r="AY154" s="17" t="s">
        <v>125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87</v>
      </c>
      <c r="BK154" s="230">
        <f>ROUND(I154*H154,2)</f>
        <v>0</v>
      </c>
      <c r="BL154" s="17" t="s">
        <v>133</v>
      </c>
      <c r="BM154" s="229" t="s">
        <v>187</v>
      </c>
    </row>
    <row r="155" s="13" customFormat="1">
      <c r="A155" s="13"/>
      <c r="B155" s="231"/>
      <c r="C155" s="232"/>
      <c r="D155" s="233" t="s">
        <v>135</v>
      </c>
      <c r="E155" s="234" t="s">
        <v>1</v>
      </c>
      <c r="F155" s="235" t="s">
        <v>188</v>
      </c>
      <c r="G155" s="232"/>
      <c r="H155" s="234" t="s">
        <v>1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1" t="s">
        <v>135</v>
      </c>
      <c r="AU155" s="241" t="s">
        <v>89</v>
      </c>
      <c r="AV155" s="13" t="s">
        <v>87</v>
      </c>
      <c r="AW155" s="13" t="s">
        <v>36</v>
      </c>
      <c r="AX155" s="13" t="s">
        <v>79</v>
      </c>
      <c r="AY155" s="241" t="s">
        <v>125</v>
      </c>
    </row>
    <row r="156" s="13" customFormat="1">
      <c r="A156" s="13"/>
      <c r="B156" s="231"/>
      <c r="C156" s="232"/>
      <c r="D156" s="233" t="s">
        <v>135</v>
      </c>
      <c r="E156" s="234" t="s">
        <v>1</v>
      </c>
      <c r="F156" s="235" t="s">
        <v>189</v>
      </c>
      <c r="G156" s="232"/>
      <c r="H156" s="234" t="s">
        <v>1</v>
      </c>
      <c r="I156" s="236"/>
      <c r="J156" s="232"/>
      <c r="K156" s="232"/>
      <c r="L156" s="237"/>
      <c r="M156" s="238"/>
      <c r="N156" s="239"/>
      <c r="O156" s="239"/>
      <c r="P156" s="239"/>
      <c r="Q156" s="239"/>
      <c r="R156" s="239"/>
      <c r="S156" s="239"/>
      <c r="T156" s="24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1" t="s">
        <v>135</v>
      </c>
      <c r="AU156" s="241" t="s">
        <v>89</v>
      </c>
      <c r="AV156" s="13" t="s">
        <v>87</v>
      </c>
      <c r="AW156" s="13" t="s">
        <v>36</v>
      </c>
      <c r="AX156" s="13" t="s">
        <v>79</v>
      </c>
      <c r="AY156" s="241" t="s">
        <v>125</v>
      </c>
    </row>
    <row r="157" s="14" customFormat="1">
      <c r="A157" s="14"/>
      <c r="B157" s="242"/>
      <c r="C157" s="243"/>
      <c r="D157" s="233" t="s">
        <v>135</v>
      </c>
      <c r="E157" s="244" t="s">
        <v>1</v>
      </c>
      <c r="F157" s="245" t="s">
        <v>190</v>
      </c>
      <c r="G157" s="243"/>
      <c r="H157" s="246">
        <v>0.025000000000000001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2" t="s">
        <v>135</v>
      </c>
      <c r="AU157" s="252" t="s">
        <v>89</v>
      </c>
      <c r="AV157" s="14" t="s">
        <v>89</v>
      </c>
      <c r="AW157" s="14" t="s">
        <v>36</v>
      </c>
      <c r="AX157" s="14" t="s">
        <v>79</v>
      </c>
      <c r="AY157" s="252" t="s">
        <v>125</v>
      </c>
    </row>
    <row r="158" s="13" customFormat="1">
      <c r="A158" s="13"/>
      <c r="B158" s="231"/>
      <c r="C158" s="232"/>
      <c r="D158" s="233" t="s">
        <v>135</v>
      </c>
      <c r="E158" s="234" t="s">
        <v>1</v>
      </c>
      <c r="F158" s="235" t="s">
        <v>191</v>
      </c>
      <c r="G158" s="232"/>
      <c r="H158" s="234" t="s">
        <v>1</v>
      </c>
      <c r="I158" s="236"/>
      <c r="J158" s="232"/>
      <c r="K158" s="232"/>
      <c r="L158" s="237"/>
      <c r="M158" s="238"/>
      <c r="N158" s="239"/>
      <c r="O158" s="239"/>
      <c r="P158" s="239"/>
      <c r="Q158" s="239"/>
      <c r="R158" s="239"/>
      <c r="S158" s="239"/>
      <c r="T158" s="24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1" t="s">
        <v>135</v>
      </c>
      <c r="AU158" s="241" t="s">
        <v>89</v>
      </c>
      <c r="AV158" s="13" t="s">
        <v>87</v>
      </c>
      <c r="AW158" s="13" t="s">
        <v>36</v>
      </c>
      <c r="AX158" s="13" t="s">
        <v>79</v>
      </c>
      <c r="AY158" s="241" t="s">
        <v>125</v>
      </c>
    </row>
    <row r="159" s="14" customFormat="1">
      <c r="A159" s="14"/>
      <c r="B159" s="242"/>
      <c r="C159" s="243"/>
      <c r="D159" s="233" t="s">
        <v>135</v>
      </c>
      <c r="E159" s="244" t="s">
        <v>1</v>
      </c>
      <c r="F159" s="245" t="s">
        <v>192</v>
      </c>
      <c r="G159" s="243"/>
      <c r="H159" s="246">
        <v>0.012999999999999999</v>
      </c>
      <c r="I159" s="247"/>
      <c r="J159" s="243"/>
      <c r="K159" s="243"/>
      <c r="L159" s="248"/>
      <c r="M159" s="249"/>
      <c r="N159" s="250"/>
      <c r="O159" s="250"/>
      <c r="P159" s="250"/>
      <c r="Q159" s="250"/>
      <c r="R159" s="250"/>
      <c r="S159" s="250"/>
      <c r="T159" s="25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2" t="s">
        <v>135</v>
      </c>
      <c r="AU159" s="252" t="s">
        <v>89</v>
      </c>
      <c r="AV159" s="14" t="s">
        <v>89</v>
      </c>
      <c r="AW159" s="14" t="s">
        <v>36</v>
      </c>
      <c r="AX159" s="14" t="s">
        <v>79</v>
      </c>
      <c r="AY159" s="252" t="s">
        <v>125</v>
      </c>
    </row>
    <row r="160" s="15" customFormat="1">
      <c r="A160" s="15"/>
      <c r="B160" s="263"/>
      <c r="C160" s="264"/>
      <c r="D160" s="233" t="s">
        <v>135</v>
      </c>
      <c r="E160" s="265" t="s">
        <v>1</v>
      </c>
      <c r="F160" s="266" t="s">
        <v>161</v>
      </c>
      <c r="G160" s="264"/>
      <c r="H160" s="267">
        <v>0.037999999999999999</v>
      </c>
      <c r="I160" s="268"/>
      <c r="J160" s="264"/>
      <c r="K160" s="264"/>
      <c r="L160" s="269"/>
      <c r="M160" s="270"/>
      <c r="N160" s="271"/>
      <c r="O160" s="271"/>
      <c r="P160" s="271"/>
      <c r="Q160" s="271"/>
      <c r="R160" s="271"/>
      <c r="S160" s="271"/>
      <c r="T160" s="272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73" t="s">
        <v>135</v>
      </c>
      <c r="AU160" s="273" t="s">
        <v>89</v>
      </c>
      <c r="AV160" s="15" t="s">
        <v>133</v>
      </c>
      <c r="AW160" s="15" t="s">
        <v>36</v>
      </c>
      <c r="AX160" s="15" t="s">
        <v>87</v>
      </c>
      <c r="AY160" s="273" t="s">
        <v>125</v>
      </c>
    </row>
    <row r="161" s="2" customFormat="1" ht="24.15" customHeight="1">
      <c r="A161" s="38"/>
      <c r="B161" s="39"/>
      <c r="C161" s="218" t="s">
        <v>193</v>
      </c>
      <c r="D161" s="218" t="s">
        <v>128</v>
      </c>
      <c r="E161" s="219" t="s">
        <v>194</v>
      </c>
      <c r="F161" s="220" t="s">
        <v>195</v>
      </c>
      <c r="G161" s="221" t="s">
        <v>131</v>
      </c>
      <c r="H161" s="222">
        <v>0.037999999999999999</v>
      </c>
      <c r="I161" s="223"/>
      <c r="J161" s="224">
        <f>ROUND(I161*H161,2)</f>
        <v>0</v>
      </c>
      <c r="K161" s="220" t="s">
        <v>132</v>
      </c>
      <c r="L161" s="44"/>
      <c r="M161" s="225" t="s">
        <v>1</v>
      </c>
      <c r="N161" s="226" t="s">
        <v>44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133</v>
      </c>
      <c r="AT161" s="229" t="s">
        <v>128</v>
      </c>
      <c r="AU161" s="229" t="s">
        <v>89</v>
      </c>
      <c r="AY161" s="17" t="s">
        <v>125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87</v>
      </c>
      <c r="BK161" s="230">
        <f>ROUND(I161*H161,2)</f>
        <v>0</v>
      </c>
      <c r="BL161" s="17" t="s">
        <v>133</v>
      </c>
      <c r="BM161" s="229" t="s">
        <v>196</v>
      </c>
    </row>
    <row r="162" s="13" customFormat="1">
      <c r="A162" s="13"/>
      <c r="B162" s="231"/>
      <c r="C162" s="232"/>
      <c r="D162" s="233" t="s">
        <v>135</v>
      </c>
      <c r="E162" s="234" t="s">
        <v>1</v>
      </c>
      <c r="F162" s="235" t="s">
        <v>197</v>
      </c>
      <c r="G162" s="232"/>
      <c r="H162" s="234" t="s">
        <v>1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1" t="s">
        <v>135</v>
      </c>
      <c r="AU162" s="241" t="s">
        <v>89</v>
      </c>
      <c r="AV162" s="13" t="s">
        <v>87</v>
      </c>
      <c r="AW162" s="13" t="s">
        <v>36</v>
      </c>
      <c r="AX162" s="13" t="s">
        <v>79</v>
      </c>
      <c r="AY162" s="241" t="s">
        <v>125</v>
      </c>
    </row>
    <row r="163" s="13" customFormat="1">
      <c r="A163" s="13"/>
      <c r="B163" s="231"/>
      <c r="C163" s="232"/>
      <c r="D163" s="233" t="s">
        <v>135</v>
      </c>
      <c r="E163" s="234" t="s">
        <v>1</v>
      </c>
      <c r="F163" s="235" t="s">
        <v>198</v>
      </c>
      <c r="G163" s="232"/>
      <c r="H163" s="234" t="s">
        <v>1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135</v>
      </c>
      <c r="AU163" s="241" t="s">
        <v>89</v>
      </c>
      <c r="AV163" s="13" t="s">
        <v>87</v>
      </c>
      <c r="AW163" s="13" t="s">
        <v>36</v>
      </c>
      <c r="AX163" s="13" t="s">
        <v>79</v>
      </c>
      <c r="AY163" s="241" t="s">
        <v>125</v>
      </c>
    </row>
    <row r="164" s="14" customFormat="1">
      <c r="A164" s="14"/>
      <c r="B164" s="242"/>
      <c r="C164" s="243"/>
      <c r="D164" s="233" t="s">
        <v>135</v>
      </c>
      <c r="E164" s="244" t="s">
        <v>1</v>
      </c>
      <c r="F164" s="245" t="s">
        <v>190</v>
      </c>
      <c r="G164" s="243"/>
      <c r="H164" s="246">
        <v>0.025000000000000001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2" t="s">
        <v>135</v>
      </c>
      <c r="AU164" s="252" t="s">
        <v>89</v>
      </c>
      <c r="AV164" s="14" t="s">
        <v>89</v>
      </c>
      <c r="AW164" s="14" t="s">
        <v>36</v>
      </c>
      <c r="AX164" s="14" t="s">
        <v>79</v>
      </c>
      <c r="AY164" s="252" t="s">
        <v>125</v>
      </c>
    </row>
    <row r="165" s="13" customFormat="1">
      <c r="A165" s="13"/>
      <c r="B165" s="231"/>
      <c r="C165" s="232"/>
      <c r="D165" s="233" t="s">
        <v>135</v>
      </c>
      <c r="E165" s="234" t="s">
        <v>1</v>
      </c>
      <c r="F165" s="235" t="s">
        <v>199</v>
      </c>
      <c r="G165" s="232"/>
      <c r="H165" s="234" t="s">
        <v>1</v>
      </c>
      <c r="I165" s="236"/>
      <c r="J165" s="232"/>
      <c r="K165" s="232"/>
      <c r="L165" s="237"/>
      <c r="M165" s="238"/>
      <c r="N165" s="239"/>
      <c r="O165" s="239"/>
      <c r="P165" s="239"/>
      <c r="Q165" s="239"/>
      <c r="R165" s="239"/>
      <c r="S165" s="239"/>
      <c r="T165" s="24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1" t="s">
        <v>135</v>
      </c>
      <c r="AU165" s="241" t="s">
        <v>89</v>
      </c>
      <c r="AV165" s="13" t="s">
        <v>87</v>
      </c>
      <c r="AW165" s="13" t="s">
        <v>36</v>
      </c>
      <c r="AX165" s="13" t="s">
        <v>79</v>
      </c>
      <c r="AY165" s="241" t="s">
        <v>125</v>
      </c>
    </row>
    <row r="166" s="14" customFormat="1">
      <c r="A166" s="14"/>
      <c r="B166" s="242"/>
      <c r="C166" s="243"/>
      <c r="D166" s="233" t="s">
        <v>135</v>
      </c>
      <c r="E166" s="244" t="s">
        <v>1</v>
      </c>
      <c r="F166" s="245" t="s">
        <v>192</v>
      </c>
      <c r="G166" s="243"/>
      <c r="H166" s="246">
        <v>0.012999999999999999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2" t="s">
        <v>135</v>
      </c>
      <c r="AU166" s="252" t="s">
        <v>89</v>
      </c>
      <c r="AV166" s="14" t="s">
        <v>89</v>
      </c>
      <c r="AW166" s="14" t="s">
        <v>36</v>
      </c>
      <c r="AX166" s="14" t="s">
        <v>79</v>
      </c>
      <c r="AY166" s="252" t="s">
        <v>125</v>
      </c>
    </row>
    <row r="167" s="15" customFormat="1">
      <c r="A167" s="15"/>
      <c r="B167" s="263"/>
      <c r="C167" s="264"/>
      <c r="D167" s="233" t="s">
        <v>135</v>
      </c>
      <c r="E167" s="265" t="s">
        <v>1</v>
      </c>
      <c r="F167" s="266" t="s">
        <v>161</v>
      </c>
      <c r="G167" s="264"/>
      <c r="H167" s="267">
        <v>0.037999999999999999</v>
      </c>
      <c r="I167" s="268"/>
      <c r="J167" s="264"/>
      <c r="K167" s="264"/>
      <c r="L167" s="269"/>
      <c r="M167" s="270"/>
      <c r="N167" s="271"/>
      <c r="O167" s="271"/>
      <c r="P167" s="271"/>
      <c r="Q167" s="271"/>
      <c r="R167" s="271"/>
      <c r="S167" s="271"/>
      <c r="T167" s="272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3" t="s">
        <v>135</v>
      </c>
      <c r="AU167" s="273" t="s">
        <v>89</v>
      </c>
      <c r="AV167" s="15" t="s">
        <v>133</v>
      </c>
      <c r="AW167" s="15" t="s">
        <v>36</v>
      </c>
      <c r="AX167" s="15" t="s">
        <v>87</v>
      </c>
      <c r="AY167" s="273" t="s">
        <v>125</v>
      </c>
    </row>
    <row r="168" s="2" customFormat="1" ht="21.75" customHeight="1">
      <c r="A168" s="38"/>
      <c r="B168" s="39"/>
      <c r="C168" s="218" t="s">
        <v>200</v>
      </c>
      <c r="D168" s="218" t="s">
        <v>128</v>
      </c>
      <c r="E168" s="219" t="s">
        <v>201</v>
      </c>
      <c r="F168" s="220" t="s">
        <v>202</v>
      </c>
      <c r="G168" s="221" t="s">
        <v>203</v>
      </c>
      <c r="H168" s="222">
        <v>4</v>
      </c>
      <c r="I168" s="223"/>
      <c r="J168" s="224">
        <f>ROUND(I168*H168,2)</f>
        <v>0</v>
      </c>
      <c r="K168" s="220" t="s">
        <v>132</v>
      </c>
      <c r="L168" s="44"/>
      <c r="M168" s="225" t="s">
        <v>1</v>
      </c>
      <c r="N168" s="226" t="s">
        <v>44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133</v>
      </c>
      <c r="AT168" s="229" t="s">
        <v>128</v>
      </c>
      <c r="AU168" s="229" t="s">
        <v>89</v>
      </c>
      <c r="AY168" s="17" t="s">
        <v>125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87</v>
      </c>
      <c r="BK168" s="230">
        <f>ROUND(I168*H168,2)</f>
        <v>0</v>
      </c>
      <c r="BL168" s="17" t="s">
        <v>133</v>
      </c>
      <c r="BM168" s="229" t="s">
        <v>204</v>
      </c>
    </row>
    <row r="169" s="13" customFormat="1">
      <c r="A169" s="13"/>
      <c r="B169" s="231"/>
      <c r="C169" s="232"/>
      <c r="D169" s="233" t="s">
        <v>135</v>
      </c>
      <c r="E169" s="234" t="s">
        <v>1</v>
      </c>
      <c r="F169" s="235" t="s">
        <v>205</v>
      </c>
      <c r="G169" s="232"/>
      <c r="H169" s="234" t="s">
        <v>1</v>
      </c>
      <c r="I169" s="236"/>
      <c r="J169" s="232"/>
      <c r="K169" s="232"/>
      <c r="L169" s="237"/>
      <c r="M169" s="238"/>
      <c r="N169" s="239"/>
      <c r="O169" s="239"/>
      <c r="P169" s="239"/>
      <c r="Q169" s="239"/>
      <c r="R169" s="239"/>
      <c r="S169" s="239"/>
      <c r="T169" s="24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1" t="s">
        <v>135</v>
      </c>
      <c r="AU169" s="241" t="s">
        <v>89</v>
      </c>
      <c r="AV169" s="13" t="s">
        <v>87</v>
      </c>
      <c r="AW169" s="13" t="s">
        <v>36</v>
      </c>
      <c r="AX169" s="13" t="s">
        <v>79</v>
      </c>
      <c r="AY169" s="241" t="s">
        <v>125</v>
      </c>
    </row>
    <row r="170" s="14" customFormat="1">
      <c r="A170" s="14"/>
      <c r="B170" s="242"/>
      <c r="C170" s="243"/>
      <c r="D170" s="233" t="s">
        <v>135</v>
      </c>
      <c r="E170" s="244" t="s">
        <v>1</v>
      </c>
      <c r="F170" s="245" t="s">
        <v>206</v>
      </c>
      <c r="G170" s="243"/>
      <c r="H170" s="246">
        <v>4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2" t="s">
        <v>135</v>
      </c>
      <c r="AU170" s="252" t="s">
        <v>89</v>
      </c>
      <c r="AV170" s="14" t="s">
        <v>89</v>
      </c>
      <c r="AW170" s="14" t="s">
        <v>36</v>
      </c>
      <c r="AX170" s="14" t="s">
        <v>87</v>
      </c>
      <c r="AY170" s="252" t="s">
        <v>125</v>
      </c>
    </row>
    <row r="171" s="2" customFormat="1" ht="24.15" customHeight="1">
      <c r="A171" s="38"/>
      <c r="B171" s="39"/>
      <c r="C171" s="218" t="s">
        <v>207</v>
      </c>
      <c r="D171" s="218" t="s">
        <v>128</v>
      </c>
      <c r="E171" s="219" t="s">
        <v>208</v>
      </c>
      <c r="F171" s="220" t="s">
        <v>209</v>
      </c>
      <c r="G171" s="221" t="s">
        <v>210</v>
      </c>
      <c r="H171" s="222">
        <v>4</v>
      </c>
      <c r="I171" s="223"/>
      <c r="J171" s="224">
        <f>ROUND(I171*H171,2)</f>
        <v>0</v>
      </c>
      <c r="K171" s="220" t="s">
        <v>132</v>
      </c>
      <c r="L171" s="44"/>
      <c r="M171" s="225" t="s">
        <v>1</v>
      </c>
      <c r="N171" s="226" t="s">
        <v>44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133</v>
      </c>
      <c r="AT171" s="229" t="s">
        <v>128</v>
      </c>
      <c r="AU171" s="229" t="s">
        <v>89</v>
      </c>
      <c r="AY171" s="17" t="s">
        <v>125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87</v>
      </c>
      <c r="BK171" s="230">
        <f>ROUND(I171*H171,2)</f>
        <v>0</v>
      </c>
      <c r="BL171" s="17" t="s">
        <v>133</v>
      </c>
      <c r="BM171" s="229" t="s">
        <v>211</v>
      </c>
    </row>
    <row r="172" s="13" customFormat="1">
      <c r="A172" s="13"/>
      <c r="B172" s="231"/>
      <c r="C172" s="232"/>
      <c r="D172" s="233" t="s">
        <v>135</v>
      </c>
      <c r="E172" s="234" t="s">
        <v>1</v>
      </c>
      <c r="F172" s="235" t="s">
        <v>212</v>
      </c>
      <c r="G172" s="232"/>
      <c r="H172" s="234" t="s">
        <v>1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135</v>
      </c>
      <c r="AU172" s="241" t="s">
        <v>89</v>
      </c>
      <c r="AV172" s="13" t="s">
        <v>87</v>
      </c>
      <c r="AW172" s="13" t="s">
        <v>36</v>
      </c>
      <c r="AX172" s="13" t="s">
        <v>79</v>
      </c>
      <c r="AY172" s="241" t="s">
        <v>125</v>
      </c>
    </row>
    <row r="173" s="14" customFormat="1">
      <c r="A173" s="14"/>
      <c r="B173" s="242"/>
      <c r="C173" s="243"/>
      <c r="D173" s="233" t="s">
        <v>135</v>
      </c>
      <c r="E173" s="244" t="s">
        <v>1</v>
      </c>
      <c r="F173" s="245" t="s">
        <v>206</v>
      </c>
      <c r="G173" s="243"/>
      <c r="H173" s="246">
        <v>4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2" t="s">
        <v>135</v>
      </c>
      <c r="AU173" s="252" t="s">
        <v>89</v>
      </c>
      <c r="AV173" s="14" t="s">
        <v>89</v>
      </c>
      <c r="AW173" s="14" t="s">
        <v>36</v>
      </c>
      <c r="AX173" s="14" t="s">
        <v>87</v>
      </c>
      <c r="AY173" s="252" t="s">
        <v>125</v>
      </c>
    </row>
    <row r="174" s="2" customFormat="1" ht="24.15" customHeight="1">
      <c r="A174" s="38"/>
      <c r="B174" s="39"/>
      <c r="C174" s="218" t="s">
        <v>213</v>
      </c>
      <c r="D174" s="218" t="s">
        <v>128</v>
      </c>
      <c r="E174" s="219" t="s">
        <v>214</v>
      </c>
      <c r="F174" s="220" t="s">
        <v>215</v>
      </c>
      <c r="G174" s="221" t="s">
        <v>210</v>
      </c>
      <c r="H174" s="222">
        <v>4</v>
      </c>
      <c r="I174" s="223"/>
      <c r="J174" s="224">
        <f>ROUND(I174*H174,2)</f>
        <v>0</v>
      </c>
      <c r="K174" s="220" t="s">
        <v>132</v>
      </c>
      <c r="L174" s="44"/>
      <c r="M174" s="225" t="s">
        <v>1</v>
      </c>
      <c r="N174" s="226" t="s">
        <v>44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133</v>
      </c>
      <c r="AT174" s="229" t="s">
        <v>128</v>
      </c>
      <c r="AU174" s="229" t="s">
        <v>89</v>
      </c>
      <c r="AY174" s="17" t="s">
        <v>125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87</v>
      </c>
      <c r="BK174" s="230">
        <f>ROUND(I174*H174,2)</f>
        <v>0</v>
      </c>
      <c r="BL174" s="17" t="s">
        <v>133</v>
      </c>
      <c r="BM174" s="229" t="s">
        <v>216</v>
      </c>
    </row>
    <row r="175" s="13" customFormat="1">
      <c r="A175" s="13"/>
      <c r="B175" s="231"/>
      <c r="C175" s="232"/>
      <c r="D175" s="233" t="s">
        <v>135</v>
      </c>
      <c r="E175" s="234" t="s">
        <v>1</v>
      </c>
      <c r="F175" s="235" t="s">
        <v>212</v>
      </c>
      <c r="G175" s="232"/>
      <c r="H175" s="234" t="s">
        <v>1</v>
      </c>
      <c r="I175" s="236"/>
      <c r="J175" s="232"/>
      <c r="K175" s="232"/>
      <c r="L175" s="237"/>
      <c r="M175" s="238"/>
      <c r="N175" s="239"/>
      <c r="O175" s="239"/>
      <c r="P175" s="239"/>
      <c r="Q175" s="239"/>
      <c r="R175" s="239"/>
      <c r="S175" s="239"/>
      <c r="T175" s="240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1" t="s">
        <v>135</v>
      </c>
      <c r="AU175" s="241" t="s">
        <v>89</v>
      </c>
      <c r="AV175" s="13" t="s">
        <v>87</v>
      </c>
      <c r="AW175" s="13" t="s">
        <v>36</v>
      </c>
      <c r="AX175" s="13" t="s">
        <v>79</v>
      </c>
      <c r="AY175" s="241" t="s">
        <v>125</v>
      </c>
    </row>
    <row r="176" s="14" customFormat="1">
      <c r="A176" s="14"/>
      <c r="B176" s="242"/>
      <c r="C176" s="243"/>
      <c r="D176" s="233" t="s">
        <v>135</v>
      </c>
      <c r="E176" s="244" t="s">
        <v>1</v>
      </c>
      <c r="F176" s="245" t="s">
        <v>206</v>
      </c>
      <c r="G176" s="243"/>
      <c r="H176" s="246">
        <v>4</v>
      </c>
      <c r="I176" s="247"/>
      <c r="J176" s="243"/>
      <c r="K176" s="243"/>
      <c r="L176" s="248"/>
      <c r="M176" s="249"/>
      <c r="N176" s="250"/>
      <c r="O176" s="250"/>
      <c r="P176" s="250"/>
      <c r="Q176" s="250"/>
      <c r="R176" s="250"/>
      <c r="S176" s="250"/>
      <c r="T176" s="25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2" t="s">
        <v>135</v>
      </c>
      <c r="AU176" s="252" t="s">
        <v>89</v>
      </c>
      <c r="AV176" s="14" t="s">
        <v>89</v>
      </c>
      <c r="AW176" s="14" t="s">
        <v>36</v>
      </c>
      <c r="AX176" s="14" t="s">
        <v>87</v>
      </c>
      <c r="AY176" s="252" t="s">
        <v>125</v>
      </c>
    </row>
    <row r="177" s="2" customFormat="1" ht="24.15" customHeight="1">
      <c r="A177" s="38"/>
      <c r="B177" s="39"/>
      <c r="C177" s="218" t="s">
        <v>217</v>
      </c>
      <c r="D177" s="218" t="s">
        <v>128</v>
      </c>
      <c r="E177" s="219" t="s">
        <v>218</v>
      </c>
      <c r="F177" s="220" t="s">
        <v>219</v>
      </c>
      <c r="G177" s="221" t="s">
        <v>131</v>
      </c>
      <c r="H177" s="222">
        <v>0</v>
      </c>
      <c r="I177" s="223"/>
      <c r="J177" s="224">
        <f>ROUND(I177*H177,2)</f>
        <v>0</v>
      </c>
      <c r="K177" s="220" t="s">
        <v>132</v>
      </c>
      <c r="L177" s="44"/>
      <c r="M177" s="225" t="s">
        <v>1</v>
      </c>
      <c r="N177" s="226" t="s">
        <v>44</v>
      </c>
      <c r="O177" s="91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133</v>
      </c>
      <c r="AT177" s="229" t="s">
        <v>128</v>
      </c>
      <c r="AU177" s="229" t="s">
        <v>89</v>
      </c>
      <c r="AY177" s="17" t="s">
        <v>125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87</v>
      </c>
      <c r="BK177" s="230">
        <f>ROUND(I177*H177,2)</f>
        <v>0</v>
      </c>
      <c r="BL177" s="17" t="s">
        <v>133</v>
      </c>
      <c r="BM177" s="229" t="s">
        <v>220</v>
      </c>
    </row>
    <row r="178" s="2" customFormat="1" ht="24.15" customHeight="1">
      <c r="A178" s="38"/>
      <c r="B178" s="39"/>
      <c r="C178" s="218" t="s">
        <v>8</v>
      </c>
      <c r="D178" s="218" t="s">
        <v>128</v>
      </c>
      <c r="E178" s="219" t="s">
        <v>221</v>
      </c>
      <c r="F178" s="220" t="s">
        <v>222</v>
      </c>
      <c r="G178" s="221" t="s">
        <v>131</v>
      </c>
      <c r="H178" s="222">
        <v>1.458</v>
      </c>
      <c r="I178" s="223"/>
      <c r="J178" s="224">
        <f>ROUND(I178*H178,2)</f>
        <v>0</v>
      </c>
      <c r="K178" s="220" t="s">
        <v>132</v>
      </c>
      <c r="L178" s="44"/>
      <c r="M178" s="225" t="s">
        <v>1</v>
      </c>
      <c r="N178" s="226" t="s">
        <v>44</v>
      </c>
      <c r="O178" s="91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133</v>
      </c>
      <c r="AT178" s="229" t="s">
        <v>128</v>
      </c>
      <c r="AU178" s="229" t="s">
        <v>89</v>
      </c>
      <c r="AY178" s="17" t="s">
        <v>125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87</v>
      </c>
      <c r="BK178" s="230">
        <f>ROUND(I178*H178,2)</f>
        <v>0</v>
      </c>
      <c r="BL178" s="17" t="s">
        <v>133</v>
      </c>
      <c r="BM178" s="229" t="s">
        <v>223</v>
      </c>
    </row>
    <row r="179" s="13" customFormat="1">
      <c r="A179" s="13"/>
      <c r="B179" s="231"/>
      <c r="C179" s="232"/>
      <c r="D179" s="233" t="s">
        <v>135</v>
      </c>
      <c r="E179" s="234" t="s">
        <v>1</v>
      </c>
      <c r="F179" s="235" t="s">
        <v>224</v>
      </c>
      <c r="G179" s="232"/>
      <c r="H179" s="234" t="s">
        <v>1</v>
      </c>
      <c r="I179" s="236"/>
      <c r="J179" s="232"/>
      <c r="K179" s="232"/>
      <c r="L179" s="237"/>
      <c r="M179" s="238"/>
      <c r="N179" s="239"/>
      <c r="O179" s="239"/>
      <c r="P179" s="239"/>
      <c r="Q179" s="239"/>
      <c r="R179" s="239"/>
      <c r="S179" s="239"/>
      <c r="T179" s="24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1" t="s">
        <v>135</v>
      </c>
      <c r="AU179" s="241" t="s">
        <v>89</v>
      </c>
      <c r="AV179" s="13" t="s">
        <v>87</v>
      </c>
      <c r="AW179" s="13" t="s">
        <v>36</v>
      </c>
      <c r="AX179" s="13" t="s">
        <v>79</v>
      </c>
      <c r="AY179" s="241" t="s">
        <v>125</v>
      </c>
    </row>
    <row r="180" s="13" customFormat="1">
      <c r="A180" s="13"/>
      <c r="B180" s="231"/>
      <c r="C180" s="232"/>
      <c r="D180" s="233" t="s">
        <v>135</v>
      </c>
      <c r="E180" s="234" t="s">
        <v>1</v>
      </c>
      <c r="F180" s="235" t="s">
        <v>225</v>
      </c>
      <c r="G180" s="232"/>
      <c r="H180" s="234" t="s">
        <v>1</v>
      </c>
      <c r="I180" s="236"/>
      <c r="J180" s="232"/>
      <c r="K180" s="232"/>
      <c r="L180" s="237"/>
      <c r="M180" s="238"/>
      <c r="N180" s="239"/>
      <c r="O180" s="239"/>
      <c r="P180" s="239"/>
      <c r="Q180" s="239"/>
      <c r="R180" s="239"/>
      <c r="S180" s="239"/>
      <c r="T180" s="24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135</v>
      </c>
      <c r="AU180" s="241" t="s">
        <v>89</v>
      </c>
      <c r="AV180" s="13" t="s">
        <v>87</v>
      </c>
      <c r="AW180" s="13" t="s">
        <v>36</v>
      </c>
      <c r="AX180" s="13" t="s">
        <v>79</v>
      </c>
      <c r="AY180" s="241" t="s">
        <v>125</v>
      </c>
    </row>
    <row r="181" s="13" customFormat="1">
      <c r="A181" s="13"/>
      <c r="B181" s="231"/>
      <c r="C181" s="232"/>
      <c r="D181" s="233" t="s">
        <v>135</v>
      </c>
      <c r="E181" s="234" t="s">
        <v>1</v>
      </c>
      <c r="F181" s="235" t="s">
        <v>136</v>
      </c>
      <c r="G181" s="232"/>
      <c r="H181" s="234" t="s">
        <v>1</v>
      </c>
      <c r="I181" s="236"/>
      <c r="J181" s="232"/>
      <c r="K181" s="232"/>
      <c r="L181" s="237"/>
      <c r="M181" s="238"/>
      <c r="N181" s="239"/>
      <c r="O181" s="239"/>
      <c r="P181" s="239"/>
      <c r="Q181" s="239"/>
      <c r="R181" s="239"/>
      <c r="S181" s="239"/>
      <c r="T181" s="24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1" t="s">
        <v>135</v>
      </c>
      <c r="AU181" s="241" t="s">
        <v>89</v>
      </c>
      <c r="AV181" s="13" t="s">
        <v>87</v>
      </c>
      <c r="AW181" s="13" t="s">
        <v>36</v>
      </c>
      <c r="AX181" s="13" t="s">
        <v>79</v>
      </c>
      <c r="AY181" s="241" t="s">
        <v>125</v>
      </c>
    </row>
    <row r="182" s="14" customFormat="1">
      <c r="A182" s="14"/>
      <c r="B182" s="242"/>
      <c r="C182" s="243"/>
      <c r="D182" s="233" t="s">
        <v>135</v>
      </c>
      <c r="E182" s="244" t="s">
        <v>1</v>
      </c>
      <c r="F182" s="245" t="s">
        <v>137</v>
      </c>
      <c r="G182" s="243"/>
      <c r="H182" s="246">
        <v>1.458</v>
      </c>
      <c r="I182" s="247"/>
      <c r="J182" s="243"/>
      <c r="K182" s="243"/>
      <c r="L182" s="248"/>
      <c r="M182" s="249"/>
      <c r="N182" s="250"/>
      <c r="O182" s="250"/>
      <c r="P182" s="250"/>
      <c r="Q182" s="250"/>
      <c r="R182" s="250"/>
      <c r="S182" s="250"/>
      <c r="T182" s="251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2" t="s">
        <v>135</v>
      </c>
      <c r="AU182" s="252" t="s">
        <v>89</v>
      </c>
      <c r="AV182" s="14" t="s">
        <v>89</v>
      </c>
      <c r="AW182" s="14" t="s">
        <v>36</v>
      </c>
      <c r="AX182" s="14" t="s">
        <v>87</v>
      </c>
      <c r="AY182" s="252" t="s">
        <v>125</v>
      </c>
    </row>
    <row r="183" s="2" customFormat="1" ht="24.15" customHeight="1">
      <c r="A183" s="38"/>
      <c r="B183" s="39"/>
      <c r="C183" s="218" t="s">
        <v>226</v>
      </c>
      <c r="D183" s="218" t="s">
        <v>128</v>
      </c>
      <c r="E183" s="219" t="s">
        <v>227</v>
      </c>
      <c r="F183" s="220" t="s">
        <v>228</v>
      </c>
      <c r="G183" s="221" t="s">
        <v>229</v>
      </c>
      <c r="H183" s="222">
        <v>4</v>
      </c>
      <c r="I183" s="223"/>
      <c r="J183" s="224">
        <f>ROUND(I183*H183,2)</f>
        <v>0</v>
      </c>
      <c r="K183" s="220" t="s">
        <v>132</v>
      </c>
      <c r="L183" s="44"/>
      <c r="M183" s="225" t="s">
        <v>1</v>
      </c>
      <c r="N183" s="226" t="s">
        <v>44</v>
      </c>
      <c r="O183" s="91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133</v>
      </c>
      <c r="AT183" s="229" t="s">
        <v>128</v>
      </c>
      <c r="AU183" s="229" t="s">
        <v>89</v>
      </c>
      <c r="AY183" s="17" t="s">
        <v>125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87</v>
      </c>
      <c r="BK183" s="230">
        <f>ROUND(I183*H183,2)</f>
        <v>0</v>
      </c>
      <c r="BL183" s="17" t="s">
        <v>133</v>
      </c>
      <c r="BM183" s="229" t="s">
        <v>230</v>
      </c>
    </row>
    <row r="184" s="13" customFormat="1">
      <c r="A184" s="13"/>
      <c r="B184" s="231"/>
      <c r="C184" s="232"/>
      <c r="D184" s="233" t="s">
        <v>135</v>
      </c>
      <c r="E184" s="234" t="s">
        <v>1</v>
      </c>
      <c r="F184" s="235" t="s">
        <v>231</v>
      </c>
      <c r="G184" s="232"/>
      <c r="H184" s="234" t="s">
        <v>1</v>
      </c>
      <c r="I184" s="236"/>
      <c r="J184" s="232"/>
      <c r="K184" s="232"/>
      <c r="L184" s="237"/>
      <c r="M184" s="238"/>
      <c r="N184" s="239"/>
      <c r="O184" s="239"/>
      <c r="P184" s="239"/>
      <c r="Q184" s="239"/>
      <c r="R184" s="239"/>
      <c r="S184" s="239"/>
      <c r="T184" s="24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1" t="s">
        <v>135</v>
      </c>
      <c r="AU184" s="241" t="s">
        <v>89</v>
      </c>
      <c r="AV184" s="13" t="s">
        <v>87</v>
      </c>
      <c r="AW184" s="13" t="s">
        <v>36</v>
      </c>
      <c r="AX184" s="13" t="s">
        <v>79</v>
      </c>
      <c r="AY184" s="241" t="s">
        <v>125</v>
      </c>
    </row>
    <row r="185" s="14" customFormat="1">
      <c r="A185" s="14"/>
      <c r="B185" s="242"/>
      <c r="C185" s="243"/>
      <c r="D185" s="233" t="s">
        <v>135</v>
      </c>
      <c r="E185" s="244" t="s">
        <v>1</v>
      </c>
      <c r="F185" s="245" t="s">
        <v>206</v>
      </c>
      <c r="G185" s="243"/>
      <c r="H185" s="246">
        <v>4</v>
      </c>
      <c r="I185" s="247"/>
      <c r="J185" s="243"/>
      <c r="K185" s="243"/>
      <c r="L185" s="248"/>
      <c r="M185" s="249"/>
      <c r="N185" s="250"/>
      <c r="O185" s="250"/>
      <c r="P185" s="250"/>
      <c r="Q185" s="250"/>
      <c r="R185" s="250"/>
      <c r="S185" s="250"/>
      <c r="T185" s="25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2" t="s">
        <v>135</v>
      </c>
      <c r="AU185" s="252" t="s">
        <v>89</v>
      </c>
      <c r="AV185" s="14" t="s">
        <v>89</v>
      </c>
      <c r="AW185" s="14" t="s">
        <v>36</v>
      </c>
      <c r="AX185" s="14" t="s">
        <v>87</v>
      </c>
      <c r="AY185" s="252" t="s">
        <v>125</v>
      </c>
    </row>
    <row r="186" s="2" customFormat="1" ht="21.75" customHeight="1">
      <c r="A186" s="38"/>
      <c r="B186" s="39"/>
      <c r="C186" s="253" t="s">
        <v>232</v>
      </c>
      <c r="D186" s="253" t="s">
        <v>145</v>
      </c>
      <c r="E186" s="254" t="s">
        <v>233</v>
      </c>
      <c r="F186" s="255" t="s">
        <v>234</v>
      </c>
      <c r="G186" s="256" t="s">
        <v>203</v>
      </c>
      <c r="H186" s="257">
        <v>52</v>
      </c>
      <c r="I186" s="258"/>
      <c r="J186" s="259">
        <f>ROUND(I186*H186,2)</f>
        <v>0</v>
      </c>
      <c r="K186" s="255" t="s">
        <v>132</v>
      </c>
      <c r="L186" s="260"/>
      <c r="M186" s="261" t="s">
        <v>1</v>
      </c>
      <c r="N186" s="262" t="s">
        <v>44</v>
      </c>
      <c r="O186" s="91"/>
      <c r="P186" s="227">
        <f>O186*H186</f>
        <v>0</v>
      </c>
      <c r="Q186" s="227">
        <v>0.00018000000000000001</v>
      </c>
      <c r="R186" s="227">
        <f>Q186*H186</f>
        <v>0.0093600000000000003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149</v>
      </c>
      <c r="AT186" s="229" t="s">
        <v>145</v>
      </c>
      <c r="AU186" s="229" t="s">
        <v>89</v>
      </c>
      <c r="AY186" s="17" t="s">
        <v>125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87</v>
      </c>
      <c r="BK186" s="230">
        <f>ROUND(I186*H186,2)</f>
        <v>0</v>
      </c>
      <c r="BL186" s="17" t="s">
        <v>133</v>
      </c>
      <c r="BM186" s="229" t="s">
        <v>235</v>
      </c>
    </row>
    <row r="187" s="13" customFormat="1">
      <c r="A187" s="13"/>
      <c r="B187" s="231"/>
      <c r="C187" s="232"/>
      <c r="D187" s="233" t="s">
        <v>135</v>
      </c>
      <c r="E187" s="234" t="s">
        <v>1</v>
      </c>
      <c r="F187" s="235" t="s">
        <v>236</v>
      </c>
      <c r="G187" s="232"/>
      <c r="H187" s="234" t="s">
        <v>1</v>
      </c>
      <c r="I187" s="236"/>
      <c r="J187" s="232"/>
      <c r="K187" s="232"/>
      <c r="L187" s="237"/>
      <c r="M187" s="238"/>
      <c r="N187" s="239"/>
      <c r="O187" s="239"/>
      <c r="P187" s="239"/>
      <c r="Q187" s="239"/>
      <c r="R187" s="239"/>
      <c r="S187" s="239"/>
      <c r="T187" s="24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1" t="s">
        <v>135</v>
      </c>
      <c r="AU187" s="241" t="s">
        <v>89</v>
      </c>
      <c r="AV187" s="13" t="s">
        <v>87</v>
      </c>
      <c r="AW187" s="13" t="s">
        <v>36</v>
      </c>
      <c r="AX187" s="13" t="s">
        <v>79</v>
      </c>
      <c r="AY187" s="241" t="s">
        <v>125</v>
      </c>
    </row>
    <row r="188" s="13" customFormat="1">
      <c r="A188" s="13"/>
      <c r="B188" s="231"/>
      <c r="C188" s="232"/>
      <c r="D188" s="233" t="s">
        <v>135</v>
      </c>
      <c r="E188" s="234" t="s">
        <v>1</v>
      </c>
      <c r="F188" s="235" t="s">
        <v>237</v>
      </c>
      <c r="G188" s="232"/>
      <c r="H188" s="234" t="s">
        <v>1</v>
      </c>
      <c r="I188" s="236"/>
      <c r="J188" s="232"/>
      <c r="K188" s="232"/>
      <c r="L188" s="237"/>
      <c r="M188" s="238"/>
      <c r="N188" s="239"/>
      <c r="O188" s="239"/>
      <c r="P188" s="239"/>
      <c r="Q188" s="239"/>
      <c r="R188" s="239"/>
      <c r="S188" s="239"/>
      <c r="T188" s="24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1" t="s">
        <v>135</v>
      </c>
      <c r="AU188" s="241" t="s">
        <v>89</v>
      </c>
      <c r="AV188" s="13" t="s">
        <v>87</v>
      </c>
      <c r="AW188" s="13" t="s">
        <v>36</v>
      </c>
      <c r="AX188" s="13" t="s">
        <v>79</v>
      </c>
      <c r="AY188" s="241" t="s">
        <v>125</v>
      </c>
    </row>
    <row r="189" s="14" customFormat="1">
      <c r="A189" s="14"/>
      <c r="B189" s="242"/>
      <c r="C189" s="243"/>
      <c r="D189" s="233" t="s">
        <v>135</v>
      </c>
      <c r="E189" s="244" t="s">
        <v>1</v>
      </c>
      <c r="F189" s="245" t="s">
        <v>238</v>
      </c>
      <c r="G189" s="243"/>
      <c r="H189" s="246">
        <v>26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2" t="s">
        <v>135</v>
      </c>
      <c r="AU189" s="252" t="s">
        <v>89</v>
      </c>
      <c r="AV189" s="14" t="s">
        <v>89</v>
      </c>
      <c r="AW189" s="14" t="s">
        <v>36</v>
      </c>
      <c r="AX189" s="14" t="s">
        <v>79</v>
      </c>
      <c r="AY189" s="252" t="s">
        <v>125</v>
      </c>
    </row>
    <row r="190" s="13" customFormat="1">
      <c r="A190" s="13"/>
      <c r="B190" s="231"/>
      <c r="C190" s="232"/>
      <c r="D190" s="233" t="s">
        <v>135</v>
      </c>
      <c r="E190" s="234" t="s">
        <v>1</v>
      </c>
      <c r="F190" s="235" t="s">
        <v>239</v>
      </c>
      <c r="G190" s="232"/>
      <c r="H190" s="234" t="s">
        <v>1</v>
      </c>
      <c r="I190" s="236"/>
      <c r="J190" s="232"/>
      <c r="K190" s="232"/>
      <c r="L190" s="237"/>
      <c r="M190" s="238"/>
      <c r="N190" s="239"/>
      <c r="O190" s="239"/>
      <c r="P190" s="239"/>
      <c r="Q190" s="239"/>
      <c r="R190" s="239"/>
      <c r="S190" s="239"/>
      <c r="T190" s="24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1" t="s">
        <v>135</v>
      </c>
      <c r="AU190" s="241" t="s">
        <v>89</v>
      </c>
      <c r="AV190" s="13" t="s">
        <v>87</v>
      </c>
      <c r="AW190" s="13" t="s">
        <v>36</v>
      </c>
      <c r="AX190" s="13" t="s">
        <v>79</v>
      </c>
      <c r="AY190" s="241" t="s">
        <v>125</v>
      </c>
    </row>
    <row r="191" s="14" customFormat="1">
      <c r="A191" s="14"/>
      <c r="B191" s="242"/>
      <c r="C191" s="243"/>
      <c r="D191" s="233" t="s">
        <v>135</v>
      </c>
      <c r="E191" s="244" t="s">
        <v>1</v>
      </c>
      <c r="F191" s="245" t="s">
        <v>238</v>
      </c>
      <c r="G191" s="243"/>
      <c r="H191" s="246">
        <v>26</v>
      </c>
      <c r="I191" s="247"/>
      <c r="J191" s="243"/>
      <c r="K191" s="243"/>
      <c r="L191" s="248"/>
      <c r="M191" s="249"/>
      <c r="N191" s="250"/>
      <c r="O191" s="250"/>
      <c r="P191" s="250"/>
      <c r="Q191" s="250"/>
      <c r="R191" s="250"/>
      <c r="S191" s="250"/>
      <c r="T191" s="25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2" t="s">
        <v>135</v>
      </c>
      <c r="AU191" s="252" t="s">
        <v>89</v>
      </c>
      <c r="AV191" s="14" t="s">
        <v>89</v>
      </c>
      <c r="AW191" s="14" t="s">
        <v>36</v>
      </c>
      <c r="AX191" s="14" t="s">
        <v>79</v>
      </c>
      <c r="AY191" s="252" t="s">
        <v>125</v>
      </c>
    </row>
    <row r="192" s="15" customFormat="1">
      <c r="A192" s="15"/>
      <c r="B192" s="263"/>
      <c r="C192" s="264"/>
      <c r="D192" s="233" t="s">
        <v>135</v>
      </c>
      <c r="E192" s="265" t="s">
        <v>1</v>
      </c>
      <c r="F192" s="266" t="s">
        <v>161</v>
      </c>
      <c r="G192" s="264"/>
      <c r="H192" s="267">
        <v>52</v>
      </c>
      <c r="I192" s="268"/>
      <c r="J192" s="264"/>
      <c r="K192" s="264"/>
      <c r="L192" s="269"/>
      <c r="M192" s="270"/>
      <c r="N192" s="271"/>
      <c r="O192" s="271"/>
      <c r="P192" s="271"/>
      <c r="Q192" s="271"/>
      <c r="R192" s="271"/>
      <c r="S192" s="271"/>
      <c r="T192" s="272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73" t="s">
        <v>135</v>
      </c>
      <c r="AU192" s="273" t="s">
        <v>89</v>
      </c>
      <c r="AV192" s="15" t="s">
        <v>133</v>
      </c>
      <c r="AW192" s="15" t="s">
        <v>36</v>
      </c>
      <c r="AX192" s="15" t="s">
        <v>87</v>
      </c>
      <c r="AY192" s="273" t="s">
        <v>125</v>
      </c>
    </row>
    <row r="193" s="2" customFormat="1" ht="24.15" customHeight="1">
      <c r="A193" s="38"/>
      <c r="B193" s="39"/>
      <c r="C193" s="218" t="s">
        <v>240</v>
      </c>
      <c r="D193" s="218" t="s">
        <v>128</v>
      </c>
      <c r="E193" s="219" t="s">
        <v>241</v>
      </c>
      <c r="F193" s="220" t="s">
        <v>242</v>
      </c>
      <c r="G193" s="221" t="s">
        <v>243</v>
      </c>
      <c r="H193" s="222">
        <v>729.03700000000003</v>
      </c>
      <c r="I193" s="223"/>
      <c r="J193" s="224">
        <f>ROUND(I193*H193,2)</f>
        <v>0</v>
      </c>
      <c r="K193" s="220" t="s">
        <v>132</v>
      </c>
      <c r="L193" s="44"/>
      <c r="M193" s="225" t="s">
        <v>1</v>
      </c>
      <c r="N193" s="226" t="s">
        <v>44</v>
      </c>
      <c r="O193" s="91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133</v>
      </c>
      <c r="AT193" s="229" t="s">
        <v>128</v>
      </c>
      <c r="AU193" s="229" t="s">
        <v>89</v>
      </c>
      <c r="AY193" s="17" t="s">
        <v>125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87</v>
      </c>
      <c r="BK193" s="230">
        <f>ROUND(I193*H193,2)</f>
        <v>0</v>
      </c>
      <c r="BL193" s="17" t="s">
        <v>133</v>
      </c>
      <c r="BM193" s="229" t="s">
        <v>244</v>
      </c>
    </row>
    <row r="194" s="13" customFormat="1">
      <c r="A194" s="13"/>
      <c r="B194" s="231"/>
      <c r="C194" s="232"/>
      <c r="D194" s="233" t="s">
        <v>135</v>
      </c>
      <c r="E194" s="234" t="s">
        <v>1</v>
      </c>
      <c r="F194" s="235" t="s">
        <v>245</v>
      </c>
      <c r="G194" s="232"/>
      <c r="H194" s="234" t="s">
        <v>1</v>
      </c>
      <c r="I194" s="236"/>
      <c r="J194" s="232"/>
      <c r="K194" s="232"/>
      <c r="L194" s="237"/>
      <c r="M194" s="238"/>
      <c r="N194" s="239"/>
      <c r="O194" s="239"/>
      <c r="P194" s="239"/>
      <c r="Q194" s="239"/>
      <c r="R194" s="239"/>
      <c r="S194" s="239"/>
      <c r="T194" s="24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1" t="s">
        <v>135</v>
      </c>
      <c r="AU194" s="241" t="s">
        <v>89</v>
      </c>
      <c r="AV194" s="13" t="s">
        <v>87</v>
      </c>
      <c r="AW194" s="13" t="s">
        <v>36</v>
      </c>
      <c r="AX194" s="13" t="s">
        <v>79</v>
      </c>
      <c r="AY194" s="241" t="s">
        <v>125</v>
      </c>
    </row>
    <row r="195" s="13" customFormat="1">
      <c r="A195" s="13"/>
      <c r="B195" s="231"/>
      <c r="C195" s="232"/>
      <c r="D195" s="233" t="s">
        <v>135</v>
      </c>
      <c r="E195" s="234" t="s">
        <v>1</v>
      </c>
      <c r="F195" s="235" t="s">
        <v>136</v>
      </c>
      <c r="G195" s="232"/>
      <c r="H195" s="234" t="s">
        <v>1</v>
      </c>
      <c r="I195" s="236"/>
      <c r="J195" s="232"/>
      <c r="K195" s="232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135</v>
      </c>
      <c r="AU195" s="241" t="s">
        <v>89</v>
      </c>
      <c r="AV195" s="13" t="s">
        <v>87</v>
      </c>
      <c r="AW195" s="13" t="s">
        <v>36</v>
      </c>
      <c r="AX195" s="13" t="s">
        <v>79</v>
      </c>
      <c r="AY195" s="241" t="s">
        <v>125</v>
      </c>
    </row>
    <row r="196" s="14" customFormat="1">
      <c r="A196" s="14"/>
      <c r="B196" s="242"/>
      <c r="C196" s="243"/>
      <c r="D196" s="233" t="s">
        <v>135</v>
      </c>
      <c r="E196" s="244" t="s">
        <v>1</v>
      </c>
      <c r="F196" s="245" t="s">
        <v>246</v>
      </c>
      <c r="G196" s="243"/>
      <c r="H196" s="246">
        <v>729.03700000000003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2" t="s">
        <v>135</v>
      </c>
      <c r="AU196" s="252" t="s">
        <v>89</v>
      </c>
      <c r="AV196" s="14" t="s">
        <v>89</v>
      </c>
      <c r="AW196" s="14" t="s">
        <v>36</v>
      </c>
      <c r="AX196" s="14" t="s">
        <v>87</v>
      </c>
      <c r="AY196" s="252" t="s">
        <v>125</v>
      </c>
    </row>
    <row r="197" s="2" customFormat="1" ht="24.15" customHeight="1">
      <c r="A197" s="38"/>
      <c r="B197" s="39"/>
      <c r="C197" s="218" t="s">
        <v>247</v>
      </c>
      <c r="D197" s="218" t="s">
        <v>128</v>
      </c>
      <c r="E197" s="219" t="s">
        <v>248</v>
      </c>
      <c r="F197" s="220" t="s">
        <v>249</v>
      </c>
      <c r="G197" s="221" t="s">
        <v>243</v>
      </c>
      <c r="H197" s="222">
        <v>729.03700000000003</v>
      </c>
      <c r="I197" s="223"/>
      <c r="J197" s="224">
        <f>ROUND(I197*H197,2)</f>
        <v>0</v>
      </c>
      <c r="K197" s="220" t="s">
        <v>132</v>
      </c>
      <c r="L197" s="44"/>
      <c r="M197" s="225" t="s">
        <v>1</v>
      </c>
      <c r="N197" s="226" t="s">
        <v>44</v>
      </c>
      <c r="O197" s="91"/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133</v>
      </c>
      <c r="AT197" s="229" t="s">
        <v>128</v>
      </c>
      <c r="AU197" s="229" t="s">
        <v>89</v>
      </c>
      <c r="AY197" s="17" t="s">
        <v>125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87</v>
      </c>
      <c r="BK197" s="230">
        <f>ROUND(I197*H197,2)</f>
        <v>0</v>
      </c>
      <c r="BL197" s="17" t="s">
        <v>133</v>
      </c>
      <c r="BM197" s="229" t="s">
        <v>250</v>
      </c>
    </row>
    <row r="198" s="13" customFormat="1">
      <c r="A198" s="13"/>
      <c r="B198" s="231"/>
      <c r="C198" s="232"/>
      <c r="D198" s="233" t="s">
        <v>135</v>
      </c>
      <c r="E198" s="234" t="s">
        <v>1</v>
      </c>
      <c r="F198" s="235" t="s">
        <v>245</v>
      </c>
      <c r="G198" s="232"/>
      <c r="H198" s="234" t="s">
        <v>1</v>
      </c>
      <c r="I198" s="236"/>
      <c r="J198" s="232"/>
      <c r="K198" s="232"/>
      <c r="L198" s="237"/>
      <c r="M198" s="238"/>
      <c r="N198" s="239"/>
      <c r="O198" s="239"/>
      <c r="P198" s="239"/>
      <c r="Q198" s="239"/>
      <c r="R198" s="239"/>
      <c r="S198" s="239"/>
      <c r="T198" s="24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1" t="s">
        <v>135</v>
      </c>
      <c r="AU198" s="241" t="s">
        <v>89</v>
      </c>
      <c r="AV198" s="13" t="s">
        <v>87</v>
      </c>
      <c r="AW198" s="13" t="s">
        <v>36</v>
      </c>
      <c r="AX198" s="13" t="s">
        <v>79</v>
      </c>
      <c r="AY198" s="241" t="s">
        <v>125</v>
      </c>
    </row>
    <row r="199" s="13" customFormat="1">
      <c r="A199" s="13"/>
      <c r="B199" s="231"/>
      <c r="C199" s="232"/>
      <c r="D199" s="233" t="s">
        <v>135</v>
      </c>
      <c r="E199" s="234" t="s">
        <v>1</v>
      </c>
      <c r="F199" s="235" t="s">
        <v>136</v>
      </c>
      <c r="G199" s="232"/>
      <c r="H199" s="234" t="s">
        <v>1</v>
      </c>
      <c r="I199" s="236"/>
      <c r="J199" s="232"/>
      <c r="K199" s="232"/>
      <c r="L199" s="237"/>
      <c r="M199" s="238"/>
      <c r="N199" s="239"/>
      <c r="O199" s="239"/>
      <c r="P199" s="239"/>
      <c r="Q199" s="239"/>
      <c r="R199" s="239"/>
      <c r="S199" s="239"/>
      <c r="T199" s="24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1" t="s">
        <v>135</v>
      </c>
      <c r="AU199" s="241" t="s">
        <v>89</v>
      </c>
      <c r="AV199" s="13" t="s">
        <v>87</v>
      </c>
      <c r="AW199" s="13" t="s">
        <v>36</v>
      </c>
      <c r="AX199" s="13" t="s">
        <v>79</v>
      </c>
      <c r="AY199" s="241" t="s">
        <v>125</v>
      </c>
    </row>
    <row r="200" s="14" customFormat="1">
      <c r="A200" s="14"/>
      <c r="B200" s="242"/>
      <c r="C200" s="243"/>
      <c r="D200" s="233" t="s">
        <v>135</v>
      </c>
      <c r="E200" s="244" t="s">
        <v>1</v>
      </c>
      <c r="F200" s="245" t="s">
        <v>246</v>
      </c>
      <c r="G200" s="243"/>
      <c r="H200" s="246">
        <v>729.03700000000003</v>
      </c>
      <c r="I200" s="247"/>
      <c r="J200" s="243"/>
      <c r="K200" s="243"/>
      <c r="L200" s="248"/>
      <c r="M200" s="249"/>
      <c r="N200" s="250"/>
      <c r="O200" s="250"/>
      <c r="P200" s="250"/>
      <c r="Q200" s="250"/>
      <c r="R200" s="250"/>
      <c r="S200" s="250"/>
      <c r="T200" s="25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2" t="s">
        <v>135</v>
      </c>
      <c r="AU200" s="252" t="s">
        <v>89</v>
      </c>
      <c r="AV200" s="14" t="s">
        <v>89</v>
      </c>
      <c r="AW200" s="14" t="s">
        <v>36</v>
      </c>
      <c r="AX200" s="14" t="s">
        <v>87</v>
      </c>
      <c r="AY200" s="252" t="s">
        <v>125</v>
      </c>
    </row>
    <row r="201" s="12" customFormat="1" ht="25.92" customHeight="1">
      <c r="A201" s="12"/>
      <c r="B201" s="202"/>
      <c r="C201" s="203"/>
      <c r="D201" s="204" t="s">
        <v>78</v>
      </c>
      <c r="E201" s="205" t="s">
        <v>251</v>
      </c>
      <c r="F201" s="205" t="s">
        <v>252</v>
      </c>
      <c r="G201" s="203"/>
      <c r="H201" s="203"/>
      <c r="I201" s="206"/>
      <c r="J201" s="207">
        <f>BK201</f>
        <v>0</v>
      </c>
      <c r="K201" s="203"/>
      <c r="L201" s="208"/>
      <c r="M201" s="209"/>
      <c r="N201" s="210"/>
      <c r="O201" s="210"/>
      <c r="P201" s="211">
        <f>SUM(P202:P239)</f>
        <v>0</v>
      </c>
      <c r="Q201" s="210"/>
      <c r="R201" s="211">
        <f>SUM(R202:R239)</f>
        <v>0</v>
      </c>
      <c r="S201" s="210"/>
      <c r="T201" s="212">
        <f>SUM(T202:T239)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3" t="s">
        <v>133</v>
      </c>
      <c r="AT201" s="214" t="s">
        <v>78</v>
      </c>
      <c r="AU201" s="214" t="s">
        <v>79</v>
      </c>
      <c r="AY201" s="213" t="s">
        <v>125</v>
      </c>
      <c r="BK201" s="215">
        <f>SUM(BK202:BK239)</f>
        <v>0</v>
      </c>
    </row>
    <row r="202" s="2" customFormat="1" ht="55.5" customHeight="1">
      <c r="A202" s="38"/>
      <c r="B202" s="39"/>
      <c r="C202" s="218" t="s">
        <v>253</v>
      </c>
      <c r="D202" s="218" t="s">
        <v>128</v>
      </c>
      <c r="E202" s="219" t="s">
        <v>254</v>
      </c>
      <c r="F202" s="220" t="s">
        <v>255</v>
      </c>
      <c r="G202" s="221" t="s">
        <v>148</v>
      </c>
      <c r="H202" s="222">
        <v>305.19799999999998</v>
      </c>
      <c r="I202" s="223"/>
      <c r="J202" s="224">
        <f>ROUND(I202*H202,2)</f>
        <v>0</v>
      </c>
      <c r="K202" s="220" t="s">
        <v>132</v>
      </c>
      <c r="L202" s="44"/>
      <c r="M202" s="225" t="s">
        <v>1</v>
      </c>
      <c r="N202" s="226" t="s">
        <v>44</v>
      </c>
      <c r="O202" s="91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256</v>
      </c>
      <c r="AT202" s="229" t="s">
        <v>128</v>
      </c>
      <c r="AU202" s="229" t="s">
        <v>87</v>
      </c>
      <c r="AY202" s="17" t="s">
        <v>125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87</v>
      </c>
      <c r="BK202" s="230">
        <f>ROUND(I202*H202,2)</f>
        <v>0</v>
      </c>
      <c r="BL202" s="17" t="s">
        <v>256</v>
      </c>
      <c r="BM202" s="229" t="s">
        <v>257</v>
      </c>
    </row>
    <row r="203" s="13" customFormat="1">
      <c r="A203" s="13"/>
      <c r="B203" s="231"/>
      <c r="C203" s="232"/>
      <c r="D203" s="233" t="s">
        <v>135</v>
      </c>
      <c r="E203" s="234" t="s">
        <v>1</v>
      </c>
      <c r="F203" s="235" t="s">
        <v>258</v>
      </c>
      <c r="G203" s="232"/>
      <c r="H203" s="234" t="s">
        <v>1</v>
      </c>
      <c r="I203" s="236"/>
      <c r="J203" s="232"/>
      <c r="K203" s="232"/>
      <c r="L203" s="237"/>
      <c r="M203" s="238"/>
      <c r="N203" s="239"/>
      <c r="O203" s="239"/>
      <c r="P203" s="239"/>
      <c r="Q203" s="239"/>
      <c r="R203" s="239"/>
      <c r="S203" s="239"/>
      <c r="T203" s="24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1" t="s">
        <v>135</v>
      </c>
      <c r="AU203" s="241" t="s">
        <v>87</v>
      </c>
      <c r="AV203" s="13" t="s">
        <v>87</v>
      </c>
      <c r="AW203" s="13" t="s">
        <v>36</v>
      </c>
      <c r="AX203" s="13" t="s">
        <v>79</v>
      </c>
      <c r="AY203" s="241" t="s">
        <v>125</v>
      </c>
    </row>
    <row r="204" s="13" customFormat="1">
      <c r="A204" s="13"/>
      <c r="B204" s="231"/>
      <c r="C204" s="232"/>
      <c r="D204" s="233" t="s">
        <v>135</v>
      </c>
      <c r="E204" s="234" t="s">
        <v>1</v>
      </c>
      <c r="F204" s="235" t="s">
        <v>259</v>
      </c>
      <c r="G204" s="232"/>
      <c r="H204" s="234" t="s">
        <v>1</v>
      </c>
      <c r="I204" s="236"/>
      <c r="J204" s="232"/>
      <c r="K204" s="232"/>
      <c r="L204" s="237"/>
      <c r="M204" s="238"/>
      <c r="N204" s="239"/>
      <c r="O204" s="239"/>
      <c r="P204" s="239"/>
      <c r="Q204" s="239"/>
      <c r="R204" s="239"/>
      <c r="S204" s="239"/>
      <c r="T204" s="24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1" t="s">
        <v>135</v>
      </c>
      <c r="AU204" s="241" t="s">
        <v>87</v>
      </c>
      <c r="AV204" s="13" t="s">
        <v>87</v>
      </c>
      <c r="AW204" s="13" t="s">
        <v>36</v>
      </c>
      <c r="AX204" s="13" t="s">
        <v>79</v>
      </c>
      <c r="AY204" s="241" t="s">
        <v>125</v>
      </c>
    </row>
    <row r="205" s="14" customFormat="1">
      <c r="A205" s="14"/>
      <c r="B205" s="242"/>
      <c r="C205" s="243"/>
      <c r="D205" s="233" t="s">
        <v>135</v>
      </c>
      <c r="E205" s="244" t="s">
        <v>1</v>
      </c>
      <c r="F205" s="245" t="s">
        <v>260</v>
      </c>
      <c r="G205" s="243"/>
      <c r="H205" s="246">
        <v>70.432000000000002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2" t="s">
        <v>135</v>
      </c>
      <c r="AU205" s="252" t="s">
        <v>87</v>
      </c>
      <c r="AV205" s="14" t="s">
        <v>89</v>
      </c>
      <c r="AW205" s="14" t="s">
        <v>36</v>
      </c>
      <c r="AX205" s="14" t="s">
        <v>79</v>
      </c>
      <c r="AY205" s="252" t="s">
        <v>125</v>
      </c>
    </row>
    <row r="206" s="13" customFormat="1">
      <c r="A206" s="13"/>
      <c r="B206" s="231"/>
      <c r="C206" s="232"/>
      <c r="D206" s="233" t="s">
        <v>135</v>
      </c>
      <c r="E206" s="234" t="s">
        <v>1</v>
      </c>
      <c r="F206" s="235" t="s">
        <v>261</v>
      </c>
      <c r="G206" s="232"/>
      <c r="H206" s="234" t="s">
        <v>1</v>
      </c>
      <c r="I206" s="236"/>
      <c r="J206" s="232"/>
      <c r="K206" s="232"/>
      <c r="L206" s="237"/>
      <c r="M206" s="238"/>
      <c r="N206" s="239"/>
      <c r="O206" s="239"/>
      <c r="P206" s="239"/>
      <c r="Q206" s="239"/>
      <c r="R206" s="239"/>
      <c r="S206" s="239"/>
      <c r="T206" s="24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1" t="s">
        <v>135</v>
      </c>
      <c r="AU206" s="241" t="s">
        <v>87</v>
      </c>
      <c r="AV206" s="13" t="s">
        <v>87</v>
      </c>
      <c r="AW206" s="13" t="s">
        <v>36</v>
      </c>
      <c r="AX206" s="13" t="s">
        <v>79</v>
      </c>
      <c r="AY206" s="241" t="s">
        <v>125</v>
      </c>
    </row>
    <row r="207" s="14" customFormat="1">
      <c r="A207" s="14"/>
      <c r="B207" s="242"/>
      <c r="C207" s="243"/>
      <c r="D207" s="233" t="s">
        <v>135</v>
      </c>
      <c r="E207" s="244" t="s">
        <v>1</v>
      </c>
      <c r="F207" s="245" t="s">
        <v>262</v>
      </c>
      <c r="G207" s="243"/>
      <c r="H207" s="246">
        <v>5.1200000000000001</v>
      </c>
      <c r="I207" s="247"/>
      <c r="J207" s="243"/>
      <c r="K207" s="243"/>
      <c r="L207" s="248"/>
      <c r="M207" s="249"/>
      <c r="N207" s="250"/>
      <c r="O207" s="250"/>
      <c r="P207" s="250"/>
      <c r="Q207" s="250"/>
      <c r="R207" s="250"/>
      <c r="S207" s="250"/>
      <c r="T207" s="25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2" t="s">
        <v>135</v>
      </c>
      <c r="AU207" s="252" t="s">
        <v>87</v>
      </c>
      <c r="AV207" s="14" t="s">
        <v>89</v>
      </c>
      <c r="AW207" s="14" t="s">
        <v>36</v>
      </c>
      <c r="AX207" s="14" t="s">
        <v>79</v>
      </c>
      <c r="AY207" s="252" t="s">
        <v>125</v>
      </c>
    </row>
    <row r="208" s="13" customFormat="1">
      <c r="A208" s="13"/>
      <c r="B208" s="231"/>
      <c r="C208" s="232"/>
      <c r="D208" s="233" t="s">
        <v>135</v>
      </c>
      <c r="E208" s="234" t="s">
        <v>1</v>
      </c>
      <c r="F208" s="235" t="s">
        <v>263</v>
      </c>
      <c r="G208" s="232"/>
      <c r="H208" s="234" t="s">
        <v>1</v>
      </c>
      <c r="I208" s="236"/>
      <c r="J208" s="232"/>
      <c r="K208" s="232"/>
      <c r="L208" s="237"/>
      <c r="M208" s="238"/>
      <c r="N208" s="239"/>
      <c r="O208" s="239"/>
      <c r="P208" s="239"/>
      <c r="Q208" s="239"/>
      <c r="R208" s="239"/>
      <c r="S208" s="239"/>
      <c r="T208" s="24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1" t="s">
        <v>135</v>
      </c>
      <c r="AU208" s="241" t="s">
        <v>87</v>
      </c>
      <c r="AV208" s="13" t="s">
        <v>87</v>
      </c>
      <c r="AW208" s="13" t="s">
        <v>36</v>
      </c>
      <c r="AX208" s="13" t="s">
        <v>79</v>
      </c>
      <c r="AY208" s="241" t="s">
        <v>125</v>
      </c>
    </row>
    <row r="209" s="14" customFormat="1">
      <c r="A209" s="14"/>
      <c r="B209" s="242"/>
      <c r="C209" s="243"/>
      <c r="D209" s="233" t="s">
        <v>135</v>
      </c>
      <c r="E209" s="244" t="s">
        <v>1</v>
      </c>
      <c r="F209" s="245" t="s">
        <v>264</v>
      </c>
      <c r="G209" s="243"/>
      <c r="H209" s="246">
        <v>229.64599999999999</v>
      </c>
      <c r="I209" s="247"/>
      <c r="J209" s="243"/>
      <c r="K209" s="243"/>
      <c r="L209" s="248"/>
      <c r="M209" s="249"/>
      <c r="N209" s="250"/>
      <c r="O209" s="250"/>
      <c r="P209" s="250"/>
      <c r="Q209" s="250"/>
      <c r="R209" s="250"/>
      <c r="S209" s="250"/>
      <c r="T209" s="25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2" t="s">
        <v>135</v>
      </c>
      <c r="AU209" s="252" t="s">
        <v>87</v>
      </c>
      <c r="AV209" s="14" t="s">
        <v>89</v>
      </c>
      <c r="AW209" s="14" t="s">
        <v>36</v>
      </c>
      <c r="AX209" s="14" t="s">
        <v>79</v>
      </c>
      <c r="AY209" s="252" t="s">
        <v>125</v>
      </c>
    </row>
    <row r="210" s="15" customFormat="1">
      <c r="A210" s="15"/>
      <c r="B210" s="263"/>
      <c r="C210" s="264"/>
      <c r="D210" s="233" t="s">
        <v>135</v>
      </c>
      <c r="E210" s="265" t="s">
        <v>1</v>
      </c>
      <c r="F210" s="266" t="s">
        <v>161</v>
      </c>
      <c r="G210" s="264"/>
      <c r="H210" s="267">
        <v>305.19799999999998</v>
      </c>
      <c r="I210" s="268"/>
      <c r="J210" s="264"/>
      <c r="K210" s="264"/>
      <c r="L210" s="269"/>
      <c r="M210" s="270"/>
      <c r="N210" s="271"/>
      <c r="O210" s="271"/>
      <c r="P210" s="271"/>
      <c r="Q210" s="271"/>
      <c r="R210" s="271"/>
      <c r="S210" s="271"/>
      <c r="T210" s="272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73" t="s">
        <v>135</v>
      </c>
      <c r="AU210" s="273" t="s">
        <v>87</v>
      </c>
      <c r="AV210" s="15" t="s">
        <v>133</v>
      </c>
      <c r="AW210" s="15" t="s">
        <v>36</v>
      </c>
      <c r="AX210" s="15" t="s">
        <v>87</v>
      </c>
      <c r="AY210" s="273" t="s">
        <v>125</v>
      </c>
    </row>
    <row r="211" s="2" customFormat="1" ht="55.5" customHeight="1">
      <c r="A211" s="38"/>
      <c r="B211" s="39"/>
      <c r="C211" s="218" t="s">
        <v>7</v>
      </c>
      <c r="D211" s="218" t="s">
        <v>128</v>
      </c>
      <c r="E211" s="219" t="s">
        <v>265</v>
      </c>
      <c r="F211" s="220" t="s">
        <v>266</v>
      </c>
      <c r="G211" s="221" t="s">
        <v>148</v>
      </c>
      <c r="H211" s="222">
        <v>78.983999999999995</v>
      </c>
      <c r="I211" s="223"/>
      <c r="J211" s="224">
        <f>ROUND(I211*H211,2)</f>
        <v>0</v>
      </c>
      <c r="K211" s="220" t="s">
        <v>132</v>
      </c>
      <c r="L211" s="44"/>
      <c r="M211" s="225" t="s">
        <v>1</v>
      </c>
      <c r="N211" s="226" t="s">
        <v>44</v>
      </c>
      <c r="O211" s="91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256</v>
      </c>
      <c r="AT211" s="229" t="s">
        <v>128</v>
      </c>
      <c r="AU211" s="229" t="s">
        <v>87</v>
      </c>
      <c r="AY211" s="17" t="s">
        <v>125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87</v>
      </c>
      <c r="BK211" s="230">
        <f>ROUND(I211*H211,2)</f>
        <v>0</v>
      </c>
      <c r="BL211" s="17" t="s">
        <v>256</v>
      </c>
      <c r="BM211" s="229" t="s">
        <v>267</v>
      </c>
    </row>
    <row r="212" s="13" customFormat="1">
      <c r="A212" s="13"/>
      <c r="B212" s="231"/>
      <c r="C212" s="232"/>
      <c r="D212" s="233" t="s">
        <v>135</v>
      </c>
      <c r="E212" s="234" t="s">
        <v>1</v>
      </c>
      <c r="F212" s="235" t="s">
        <v>268</v>
      </c>
      <c r="G212" s="232"/>
      <c r="H212" s="234" t="s">
        <v>1</v>
      </c>
      <c r="I212" s="236"/>
      <c r="J212" s="232"/>
      <c r="K212" s="232"/>
      <c r="L212" s="237"/>
      <c r="M212" s="238"/>
      <c r="N212" s="239"/>
      <c r="O212" s="239"/>
      <c r="P212" s="239"/>
      <c r="Q212" s="239"/>
      <c r="R212" s="239"/>
      <c r="S212" s="239"/>
      <c r="T212" s="24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1" t="s">
        <v>135</v>
      </c>
      <c r="AU212" s="241" t="s">
        <v>87</v>
      </c>
      <c r="AV212" s="13" t="s">
        <v>87</v>
      </c>
      <c r="AW212" s="13" t="s">
        <v>36</v>
      </c>
      <c r="AX212" s="13" t="s">
        <v>79</v>
      </c>
      <c r="AY212" s="241" t="s">
        <v>125</v>
      </c>
    </row>
    <row r="213" s="14" customFormat="1">
      <c r="A213" s="14"/>
      <c r="B213" s="242"/>
      <c r="C213" s="243"/>
      <c r="D213" s="233" t="s">
        <v>135</v>
      </c>
      <c r="E213" s="244" t="s">
        <v>1</v>
      </c>
      <c r="F213" s="245" t="s">
        <v>269</v>
      </c>
      <c r="G213" s="243"/>
      <c r="H213" s="246">
        <v>78.983999999999995</v>
      </c>
      <c r="I213" s="247"/>
      <c r="J213" s="243"/>
      <c r="K213" s="243"/>
      <c r="L213" s="248"/>
      <c r="M213" s="249"/>
      <c r="N213" s="250"/>
      <c r="O213" s="250"/>
      <c r="P213" s="250"/>
      <c r="Q213" s="250"/>
      <c r="R213" s="250"/>
      <c r="S213" s="250"/>
      <c r="T213" s="25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2" t="s">
        <v>135</v>
      </c>
      <c r="AU213" s="252" t="s">
        <v>87</v>
      </c>
      <c r="AV213" s="14" t="s">
        <v>89</v>
      </c>
      <c r="AW213" s="14" t="s">
        <v>36</v>
      </c>
      <c r="AX213" s="14" t="s">
        <v>87</v>
      </c>
      <c r="AY213" s="252" t="s">
        <v>125</v>
      </c>
    </row>
    <row r="214" s="2" customFormat="1" ht="21.75" customHeight="1">
      <c r="A214" s="38"/>
      <c r="B214" s="39"/>
      <c r="C214" s="218" t="s">
        <v>270</v>
      </c>
      <c r="D214" s="218" t="s">
        <v>128</v>
      </c>
      <c r="E214" s="219" t="s">
        <v>271</v>
      </c>
      <c r="F214" s="220" t="s">
        <v>272</v>
      </c>
      <c r="G214" s="221" t="s">
        <v>148</v>
      </c>
      <c r="H214" s="222">
        <v>384.18200000000002</v>
      </c>
      <c r="I214" s="223"/>
      <c r="J214" s="224">
        <f>ROUND(I214*H214,2)</f>
        <v>0</v>
      </c>
      <c r="K214" s="220" t="s">
        <v>132</v>
      </c>
      <c r="L214" s="44"/>
      <c r="M214" s="225" t="s">
        <v>1</v>
      </c>
      <c r="N214" s="226" t="s">
        <v>44</v>
      </c>
      <c r="O214" s="91"/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256</v>
      </c>
      <c r="AT214" s="229" t="s">
        <v>128</v>
      </c>
      <c r="AU214" s="229" t="s">
        <v>87</v>
      </c>
      <c r="AY214" s="17" t="s">
        <v>125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87</v>
      </c>
      <c r="BK214" s="230">
        <f>ROUND(I214*H214,2)</f>
        <v>0</v>
      </c>
      <c r="BL214" s="17" t="s">
        <v>256</v>
      </c>
      <c r="BM214" s="229" t="s">
        <v>273</v>
      </c>
    </row>
    <row r="215" s="13" customFormat="1">
      <c r="A215" s="13"/>
      <c r="B215" s="231"/>
      <c r="C215" s="232"/>
      <c r="D215" s="233" t="s">
        <v>135</v>
      </c>
      <c r="E215" s="234" t="s">
        <v>1</v>
      </c>
      <c r="F215" s="235" t="s">
        <v>268</v>
      </c>
      <c r="G215" s="232"/>
      <c r="H215" s="234" t="s">
        <v>1</v>
      </c>
      <c r="I215" s="236"/>
      <c r="J215" s="232"/>
      <c r="K215" s="232"/>
      <c r="L215" s="237"/>
      <c r="M215" s="238"/>
      <c r="N215" s="239"/>
      <c r="O215" s="239"/>
      <c r="P215" s="239"/>
      <c r="Q215" s="239"/>
      <c r="R215" s="239"/>
      <c r="S215" s="239"/>
      <c r="T215" s="24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1" t="s">
        <v>135</v>
      </c>
      <c r="AU215" s="241" t="s">
        <v>87</v>
      </c>
      <c r="AV215" s="13" t="s">
        <v>87</v>
      </c>
      <c r="AW215" s="13" t="s">
        <v>36</v>
      </c>
      <c r="AX215" s="13" t="s">
        <v>79</v>
      </c>
      <c r="AY215" s="241" t="s">
        <v>125</v>
      </c>
    </row>
    <row r="216" s="14" customFormat="1">
      <c r="A216" s="14"/>
      <c r="B216" s="242"/>
      <c r="C216" s="243"/>
      <c r="D216" s="233" t="s">
        <v>135</v>
      </c>
      <c r="E216" s="244" t="s">
        <v>1</v>
      </c>
      <c r="F216" s="245" t="s">
        <v>274</v>
      </c>
      <c r="G216" s="243"/>
      <c r="H216" s="246">
        <v>78.983999999999995</v>
      </c>
      <c r="I216" s="247"/>
      <c r="J216" s="243"/>
      <c r="K216" s="243"/>
      <c r="L216" s="248"/>
      <c r="M216" s="249"/>
      <c r="N216" s="250"/>
      <c r="O216" s="250"/>
      <c r="P216" s="250"/>
      <c r="Q216" s="250"/>
      <c r="R216" s="250"/>
      <c r="S216" s="250"/>
      <c r="T216" s="25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2" t="s">
        <v>135</v>
      </c>
      <c r="AU216" s="252" t="s">
        <v>87</v>
      </c>
      <c r="AV216" s="14" t="s">
        <v>89</v>
      </c>
      <c r="AW216" s="14" t="s">
        <v>36</v>
      </c>
      <c r="AX216" s="14" t="s">
        <v>79</v>
      </c>
      <c r="AY216" s="252" t="s">
        <v>125</v>
      </c>
    </row>
    <row r="217" s="13" customFormat="1">
      <c r="A217" s="13"/>
      <c r="B217" s="231"/>
      <c r="C217" s="232"/>
      <c r="D217" s="233" t="s">
        <v>135</v>
      </c>
      <c r="E217" s="234" t="s">
        <v>1</v>
      </c>
      <c r="F217" s="235" t="s">
        <v>258</v>
      </c>
      <c r="G217" s="232"/>
      <c r="H217" s="234" t="s">
        <v>1</v>
      </c>
      <c r="I217" s="236"/>
      <c r="J217" s="232"/>
      <c r="K217" s="232"/>
      <c r="L217" s="237"/>
      <c r="M217" s="238"/>
      <c r="N217" s="239"/>
      <c r="O217" s="239"/>
      <c r="P217" s="239"/>
      <c r="Q217" s="239"/>
      <c r="R217" s="239"/>
      <c r="S217" s="239"/>
      <c r="T217" s="24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1" t="s">
        <v>135</v>
      </c>
      <c r="AU217" s="241" t="s">
        <v>87</v>
      </c>
      <c r="AV217" s="13" t="s">
        <v>87</v>
      </c>
      <c r="AW217" s="13" t="s">
        <v>36</v>
      </c>
      <c r="AX217" s="13" t="s">
        <v>79</v>
      </c>
      <c r="AY217" s="241" t="s">
        <v>125</v>
      </c>
    </row>
    <row r="218" s="13" customFormat="1">
      <c r="A218" s="13"/>
      <c r="B218" s="231"/>
      <c r="C218" s="232"/>
      <c r="D218" s="233" t="s">
        <v>135</v>
      </c>
      <c r="E218" s="234" t="s">
        <v>1</v>
      </c>
      <c r="F218" s="235" t="s">
        <v>259</v>
      </c>
      <c r="G218" s="232"/>
      <c r="H218" s="234" t="s">
        <v>1</v>
      </c>
      <c r="I218" s="236"/>
      <c r="J218" s="232"/>
      <c r="K218" s="232"/>
      <c r="L218" s="237"/>
      <c r="M218" s="238"/>
      <c r="N218" s="239"/>
      <c r="O218" s="239"/>
      <c r="P218" s="239"/>
      <c r="Q218" s="239"/>
      <c r="R218" s="239"/>
      <c r="S218" s="239"/>
      <c r="T218" s="240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1" t="s">
        <v>135</v>
      </c>
      <c r="AU218" s="241" t="s">
        <v>87</v>
      </c>
      <c r="AV218" s="13" t="s">
        <v>87</v>
      </c>
      <c r="AW218" s="13" t="s">
        <v>36</v>
      </c>
      <c r="AX218" s="13" t="s">
        <v>79</v>
      </c>
      <c r="AY218" s="241" t="s">
        <v>125</v>
      </c>
    </row>
    <row r="219" s="14" customFormat="1">
      <c r="A219" s="14"/>
      <c r="B219" s="242"/>
      <c r="C219" s="243"/>
      <c r="D219" s="233" t="s">
        <v>135</v>
      </c>
      <c r="E219" s="244" t="s">
        <v>1</v>
      </c>
      <c r="F219" s="245" t="s">
        <v>260</v>
      </c>
      <c r="G219" s="243"/>
      <c r="H219" s="246">
        <v>70.432000000000002</v>
      </c>
      <c r="I219" s="247"/>
      <c r="J219" s="243"/>
      <c r="K219" s="243"/>
      <c r="L219" s="248"/>
      <c r="M219" s="249"/>
      <c r="N219" s="250"/>
      <c r="O219" s="250"/>
      <c r="P219" s="250"/>
      <c r="Q219" s="250"/>
      <c r="R219" s="250"/>
      <c r="S219" s="250"/>
      <c r="T219" s="251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2" t="s">
        <v>135</v>
      </c>
      <c r="AU219" s="252" t="s">
        <v>87</v>
      </c>
      <c r="AV219" s="14" t="s">
        <v>89</v>
      </c>
      <c r="AW219" s="14" t="s">
        <v>36</v>
      </c>
      <c r="AX219" s="14" t="s">
        <v>79</v>
      </c>
      <c r="AY219" s="252" t="s">
        <v>125</v>
      </c>
    </row>
    <row r="220" s="13" customFormat="1">
      <c r="A220" s="13"/>
      <c r="B220" s="231"/>
      <c r="C220" s="232"/>
      <c r="D220" s="233" t="s">
        <v>135</v>
      </c>
      <c r="E220" s="234" t="s">
        <v>1</v>
      </c>
      <c r="F220" s="235" t="s">
        <v>261</v>
      </c>
      <c r="G220" s="232"/>
      <c r="H220" s="234" t="s">
        <v>1</v>
      </c>
      <c r="I220" s="236"/>
      <c r="J220" s="232"/>
      <c r="K220" s="232"/>
      <c r="L220" s="237"/>
      <c r="M220" s="238"/>
      <c r="N220" s="239"/>
      <c r="O220" s="239"/>
      <c r="P220" s="239"/>
      <c r="Q220" s="239"/>
      <c r="R220" s="239"/>
      <c r="S220" s="239"/>
      <c r="T220" s="24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1" t="s">
        <v>135</v>
      </c>
      <c r="AU220" s="241" t="s">
        <v>87</v>
      </c>
      <c r="AV220" s="13" t="s">
        <v>87</v>
      </c>
      <c r="AW220" s="13" t="s">
        <v>36</v>
      </c>
      <c r="AX220" s="13" t="s">
        <v>79</v>
      </c>
      <c r="AY220" s="241" t="s">
        <v>125</v>
      </c>
    </row>
    <row r="221" s="14" customFormat="1">
      <c r="A221" s="14"/>
      <c r="B221" s="242"/>
      <c r="C221" s="243"/>
      <c r="D221" s="233" t="s">
        <v>135</v>
      </c>
      <c r="E221" s="244" t="s">
        <v>1</v>
      </c>
      <c r="F221" s="245" t="s">
        <v>262</v>
      </c>
      <c r="G221" s="243"/>
      <c r="H221" s="246">
        <v>5.1200000000000001</v>
      </c>
      <c r="I221" s="247"/>
      <c r="J221" s="243"/>
      <c r="K221" s="243"/>
      <c r="L221" s="248"/>
      <c r="M221" s="249"/>
      <c r="N221" s="250"/>
      <c r="O221" s="250"/>
      <c r="P221" s="250"/>
      <c r="Q221" s="250"/>
      <c r="R221" s="250"/>
      <c r="S221" s="250"/>
      <c r="T221" s="25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2" t="s">
        <v>135</v>
      </c>
      <c r="AU221" s="252" t="s">
        <v>87</v>
      </c>
      <c r="AV221" s="14" t="s">
        <v>89</v>
      </c>
      <c r="AW221" s="14" t="s">
        <v>36</v>
      </c>
      <c r="AX221" s="14" t="s">
        <v>79</v>
      </c>
      <c r="AY221" s="252" t="s">
        <v>125</v>
      </c>
    </row>
    <row r="222" s="13" customFormat="1">
      <c r="A222" s="13"/>
      <c r="B222" s="231"/>
      <c r="C222" s="232"/>
      <c r="D222" s="233" t="s">
        <v>135</v>
      </c>
      <c r="E222" s="234" t="s">
        <v>1</v>
      </c>
      <c r="F222" s="235" t="s">
        <v>263</v>
      </c>
      <c r="G222" s="232"/>
      <c r="H222" s="234" t="s">
        <v>1</v>
      </c>
      <c r="I222" s="236"/>
      <c r="J222" s="232"/>
      <c r="K222" s="232"/>
      <c r="L222" s="237"/>
      <c r="M222" s="238"/>
      <c r="N222" s="239"/>
      <c r="O222" s="239"/>
      <c r="P222" s="239"/>
      <c r="Q222" s="239"/>
      <c r="R222" s="239"/>
      <c r="S222" s="239"/>
      <c r="T222" s="24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1" t="s">
        <v>135</v>
      </c>
      <c r="AU222" s="241" t="s">
        <v>87</v>
      </c>
      <c r="AV222" s="13" t="s">
        <v>87</v>
      </c>
      <c r="AW222" s="13" t="s">
        <v>36</v>
      </c>
      <c r="AX222" s="13" t="s">
        <v>79</v>
      </c>
      <c r="AY222" s="241" t="s">
        <v>125</v>
      </c>
    </row>
    <row r="223" s="14" customFormat="1">
      <c r="A223" s="14"/>
      <c r="B223" s="242"/>
      <c r="C223" s="243"/>
      <c r="D223" s="233" t="s">
        <v>135</v>
      </c>
      <c r="E223" s="244" t="s">
        <v>1</v>
      </c>
      <c r="F223" s="245" t="s">
        <v>264</v>
      </c>
      <c r="G223" s="243"/>
      <c r="H223" s="246">
        <v>229.64599999999999</v>
      </c>
      <c r="I223" s="247"/>
      <c r="J223" s="243"/>
      <c r="K223" s="243"/>
      <c r="L223" s="248"/>
      <c r="M223" s="249"/>
      <c r="N223" s="250"/>
      <c r="O223" s="250"/>
      <c r="P223" s="250"/>
      <c r="Q223" s="250"/>
      <c r="R223" s="250"/>
      <c r="S223" s="250"/>
      <c r="T223" s="251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2" t="s">
        <v>135</v>
      </c>
      <c r="AU223" s="252" t="s">
        <v>87</v>
      </c>
      <c r="AV223" s="14" t="s">
        <v>89</v>
      </c>
      <c r="AW223" s="14" t="s">
        <v>36</v>
      </c>
      <c r="AX223" s="14" t="s">
        <v>79</v>
      </c>
      <c r="AY223" s="252" t="s">
        <v>125</v>
      </c>
    </row>
    <row r="224" s="15" customFormat="1">
      <c r="A224" s="15"/>
      <c r="B224" s="263"/>
      <c r="C224" s="264"/>
      <c r="D224" s="233" t="s">
        <v>135</v>
      </c>
      <c r="E224" s="265" t="s">
        <v>1</v>
      </c>
      <c r="F224" s="266" t="s">
        <v>161</v>
      </c>
      <c r="G224" s="264"/>
      <c r="H224" s="267">
        <v>384.18200000000002</v>
      </c>
      <c r="I224" s="268"/>
      <c r="J224" s="264"/>
      <c r="K224" s="264"/>
      <c r="L224" s="269"/>
      <c r="M224" s="270"/>
      <c r="N224" s="271"/>
      <c r="O224" s="271"/>
      <c r="P224" s="271"/>
      <c r="Q224" s="271"/>
      <c r="R224" s="271"/>
      <c r="S224" s="271"/>
      <c r="T224" s="272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73" t="s">
        <v>135</v>
      </c>
      <c r="AU224" s="273" t="s">
        <v>87</v>
      </c>
      <c r="AV224" s="15" t="s">
        <v>133</v>
      </c>
      <c r="AW224" s="15" t="s">
        <v>36</v>
      </c>
      <c r="AX224" s="15" t="s">
        <v>87</v>
      </c>
      <c r="AY224" s="273" t="s">
        <v>125</v>
      </c>
    </row>
    <row r="225" s="2" customFormat="1" ht="33" customHeight="1">
      <c r="A225" s="38"/>
      <c r="B225" s="39"/>
      <c r="C225" s="218" t="s">
        <v>275</v>
      </c>
      <c r="D225" s="218" t="s">
        <v>128</v>
      </c>
      <c r="E225" s="219" t="s">
        <v>276</v>
      </c>
      <c r="F225" s="220" t="s">
        <v>277</v>
      </c>
      <c r="G225" s="221" t="s">
        <v>203</v>
      </c>
      <c r="H225" s="222">
        <v>1</v>
      </c>
      <c r="I225" s="223"/>
      <c r="J225" s="224">
        <f>ROUND(I225*H225,2)</f>
        <v>0</v>
      </c>
      <c r="K225" s="220" t="s">
        <v>132</v>
      </c>
      <c r="L225" s="44"/>
      <c r="M225" s="225" t="s">
        <v>1</v>
      </c>
      <c r="N225" s="226" t="s">
        <v>44</v>
      </c>
      <c r="O225" s="91"/>
      <c r="P225" s="227">
        <f>O225*H225</f>
        <v>0</v>
      </c>
      <c r="Q225" s="227">
        <v>0</v>
      </c>
      <c r="R225" s="227">
        <f>Q225*H225</f>
        <v>0</v>
      </c>
      <c r="S225" s="227">
        <v>0</v>
      </c>
      <c r="T225" s="22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256</v>
      </c>
      <c r="AT225" s="229" t="s">
        <v>128</v>
      </c>
      <c r="AU225" s="229" t="s">
        <v>87</v>
      </c>
      <c r="AY225" s="17" t="s">
        <v>125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87</v>
      </c>
      <c r="BK225" s="230">
        <f>ROUND(I225*H225,2)</f>
        <v>0</v>
      </c>
      <c r="BL225" s="17" t="s">
        <v>256</v>
      </c>
      <c r="BM225" s="229" t="s">
        <v>278</v>
      </c>
    </row>
    <row r="226" s="13" customFormat="1">
      <c r="A226" s="13"/>
      <c r="B226" s="231"/>
      <c r="C226" s="232"/>
      <c r="D226" s="233" t="s">
        <v>135</v>
      </c>
      <c r="E226" s="234" t="s">
        <v>1</v>
      </c>
      <c r="F226" s="235" t="s">
        <v>279</v>
      </c>
      <c r="G226" s="232"/>
      <c r="H226" s="234" t="s">
        <v>1</v>
      </c>
      <c r="I226" s="236"/>
      <c r="J226" s="232"/>
      <c r="K226" s="232"/>
      <c r="L226" s="237"/>
      <c r="M226" s="238"/>
      <c r="N226" s="239"/>
      <c r="O226" s="239"/>
      <c r="P226" s="239"/>
      <c r="Q226" s="239"/>
      <c r="R226" s="239"/>
      <c r="S226" s="239"/>
      <c r="T226" s="24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1" t="s">
        <v>135</v>
      </c>
      <c r="AU226" s="241" t="s">
        <v>87</v>
      </c>
      <c r="AV226" s="13" t="s">
        <v>87</v>
      </c>
      <c r="AW226" s="13" t="s">
        <v>36</v>
      </c>
      <c r="AX226" s="13" t="s">
        <v>79</v>
      </c>
      <c r="AY226" s="241" t="s">
        <v>125</v>
      </c>
    </row>
    <row r="227" s="14" customFormat="1">
      <c r="A227" s="14"/>
      <c r="B227" s="242"/>
      <c r="C227" s="243"/>
      <c r="D227" s="233" t="s">
        <v>135</v>
      </c>
      <c r="E227" s="244" t="s">
        <v>1</v>
      </c>
      <c r="F227" s="245" t="s">
        <v>87</v>
      </c>
      <c r="G227" s="243"/>
      <c r="H227" s="246">
        <v>1</v>
      </c>
      <c r="I227" s="247"/>
      <c r="J227" s="243"/>
      <c r="K227" s="243"/>
      <c r="L227" s="248"/>
      <c r="M227" s="249"/>
      <c r="N227" s="250"/>
      <c r="O227" s="250"/>
      <c r="P227" s="250"/>
      <c r="Q227" s="250"/>
      <c r="R227" s="250"/>
      <c r="S227" s="250"/>
      <c r="T227" s="25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2" t="s">
        <v>135</v>
      </c>
      <c r="AU227" s="252" t="s">
        <v>87</v>
      </c>
      <c r="AV227" s="14" t="s">
        <v>89</v>
      </c>
      <c r="AW227" s="14" t="s">
        <v>36</v>
      </c>
      <c r="AX227" s="14" t="s">
        <v>87</v>
      </c>
      <c r="AY227" s="252" t="s">
        <v>125</v>
      </c>
    </row>
    <row r="228" s="2" customFormat="1" ht="24.15" customHeight="1">
      <c r="A228" s="38"/>
      <c r="B228" s="39"/>
      <c r="C228" s="218" t="s">
        <v>280</v>
      </c>
      <c r="D228" s="218" t="s">
        <v>128</v>
      </c>
      <c r="E228" s="219" t="s">
        <v>281</v>
      </c>
      <c r="F228" s="220" t="s">
        <v>282</v>
      </c>
      <c r="G228" s="221" t="s">
        <v>203</v>
      </c>
      <c r="H228" s="222">
        <v>1</v>
      </c>
      <c r="I228" s="223"/>
      <c r="J228" s="224">
        <f>ROUND(I228*H228,2)</f>
        <v>0</v>
      </c>
      <c r="K228" s="220" t="s">
        <v>132</v>
      </c>
      <c r="L228" s="44"/>
      <c r="M228" s="225" t="s">
        <v>1</v>
      </c>
      <c r="N228" s="226" t="s">
        <v>44</v>
      </c>
      <c r="O228" s="91"/>
      <c r="P228" s="227">
        <f>O228*H228</f>
        <v>0</v>
      </c>
      <c r="Q228" s="227">
        <v>0</v>
      </c>
      <c r="R228" s="227">
        <f>Q228*H228</f>
        <v>0</v>
      </c>
      <c r="S228" s="227">
        <v>0</v>
      </c>
      <c r="T228" s="228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9" t="s">
        <v>256</v>
      </c>
      <c r="AT228" s="229" t="s">
        <v>128</v>
      </c>
      <c r="AU228" s="229" t="s">
        <v>87</v>
      </c>
      <c r="AY228" s="17" t="s">
        <v>125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17" t="s">
        <v>87</v>
      </c>
      <c r="BK228" s="230">
        <f>ROUND(I228*H228,2)</f>
        <v>0</v>
      </c>
      <c r="BL228" s="17" t="s">
        <v>256</v>
      </c>
      <c r="BM228" s="229" t="s">
        <v>283</v>
      </c>
    </row>
    <row r="229" s="13" customFormat="1">
      <c r="A229" s="13"/>
      <c r="B229" s="231"/>
      <c r="C229" s="232"/>
      <c r="D229" s="233" t="s">
        <v>135</v>
      </c>
      <c r="E229" s="234" t="s">
        <v>1</v>
      </c>
      <c r="F229" s="235" t="s">
        <v>284</v>
      </c>
      <c r="G229" s="232"/>
      <c r="H229" s="234" t="s">
        <v>1</v>
      </c>
      <c r="I229" s="236"/>
      <c r="J229" s="232"/>
      <c r="K229" s="232"/>
      <c r="L229" s="237"/>
      <c r="M229" s="238"/>
      <c r="N229" s="239"/>
      <c r="O229" s="239"/>
      <c r="P229" s="239"/>
      <c r="Q229" s="239"/>
      <c r="R229" s="239"/>
      <c r="S229" s="239"/>
      <c r="T229" s="24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1" t="s">
        <v>135</v>
      </c>
      <c r="AU229" s="241" t="s">
        <v>87</v>
      </c>
      <c r="AV229" s="13" t="s">
        <v>87</v>
      </c>
      <c r="AW229" s="13" t="s">
        <v>36</v>
      </c>
      <c r="AX229" s="13" t="s">
        <v>79</v>
      </c>
      <c r="AY229" s="241" t="s">
        <v>125</v>
      </c>
    </row>
    <row r="230" s="14" customFormat="1">
      <c r="A230" s="14"/>
      <c r="B230" s="242"/>
      <c r="C230" s="243"/>
      <c r="D230" s="233" t="s">
        <v>135</v>
      </c>
      <c r="E230" s="244" t="s">
        <v>1</v>
      </c>
      <c r="F230" s="245" t="s">
        <v>87</v>
      </c>
      <c r="G230" s="243"/>
      <c r="H230" s="246">
        <v>1</v>
      </c>
      <c r="I230" s="247"/>
      <c r="J230" s="243"/>
      <c r="K230" s="243"/>
      <c r="L230" s="248"/>
      <c r="M230" s="249"/>
      <c r="N230" s="250"/>
      <c r="O230" s="250"/>
      <c r="P230" s="250"/>
      <c r="Q230" s="250"/>
      <c r="R230" s="250"/>
      <c r="S230" s="250"/>
      <c r="T230" s="251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2" t="s">
        <v>135</v>
      </c>
      <c r="AU230" s="252" t="s">
        <v>87</v>
      </c>
      <c r="AV230" s="14" t="s">
        <v>89</v>
      </c>
      <c r="AW230" s="14" t="s">
        <v>36</v>
      </c>
      <c r="AX230" s="14" t="s">
        <v>87</v>
      </c>
      <c r="AY230" s="252" t="s">
        <v>125</v>
      </c>
    </row>
    <row r="231" s="2" customFormat="1" ht="21.75" customHeight="1">
      <c r="A231" s="38"/>
      <c r="B231" s="39"/>
      <c r="C231" s="218" t="s">
        <v>285</v>
      </c>
      <c r="D231" s="218" t="s">
        <v>128</v>
      </c>
      <c r="E231" s="219" t="s">
        <v>286</v>
      </c>
      <c r="F231" s="220" t="s">
        <v>287</v>
      </c>
      <c r="G231" s="221" t="s">
        <v>148</v>
      </c>
      <c r="H231" s="222">
        <v>78.983999999999995</v>
      </c>
      <c r="I231" s="223"/>
      <c r="J231" s="224">
        <f>ROUND(I231*H231,2)</f>
        <v>0</v>
      </c>
      <c r="K231" s="220" t="s">
        <v>132</v>
      </c>
      <c r="L231" s="44"/>
      <c r="M231" s="225" t="s">
        <v>1</v>
      </c>
      <c r="N231" s="226" t="s">
        <v>44</v>
      </c>
      <c r="O231" s="91"/>
      <c r="P231" s="227">
        <f>O231*H231</f>
        <v>0</v>
      </c>
      <c r="Q231" s="227">
        <v>0</v>
      </c>
      <c r="R231" s="227">
        <f>Q231*H231</f>
        <v>0</v>
      </c>
      <c r="S231" s="227">
        <v>0</v>
      </c>
      <c r="T231" s="228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9" t="s">
        <v>256</v>
      </c>
      <c r="AT231" s="229" t="s">
        <v>128</v>
      </c>
      <c r="AU231" s="229" t="s">
        <v>87</v>
      </c>
      <c r="AY231" s="17" t="s">
        <v>125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17" t="s">
        <v>87</v>
      </c>
      <c r="BK231" s="230">
        <f>ROUND(I231*H231,2)</f>
        <v>0</v>
      </c>
      <c r="BL231" s="17" t="s">
        <v>256</v>
      </c>
      <c r="BM231" s="229" t="s">
        <v>288</v>
      </c>
    </row>
    <row r="232" s="13" customFormat="1">
      <c r="A232" s="13"/>
      <c r="B232" s="231"/>
      <c r="C232" s="232"/>
      <c r="D232" s="233" t="s">
        <v>135</v>
      </c>
      <c r="E232" s="234" t="s">
        <v>1</v>
      </c>
      <c r="F232" s="235" t="s">
        <v>289</v>
      </c>
      <c r="G232" s="232"/>
      <c r="H232" s="234" t="s">
        <v>1</v>
      </c>
      <c r="I232" s="236"/>
      <c r="J232" s="232"/>
      <c r="K232" s="232"/>
      <c r="L232" s="237"/>
      <c r="M232" s="238"/>
      <c r="N232" s="239"/>
      <c r="O232" s="239"/>
      <c r="P232" s="239"/>
      <c r="Q232" s="239"/>
      <c r="R232" s="239"/>
      <c r="S232" s="239"/>
      <c r="T232" s="24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1" t="s">
        <v>135</v>
      </c>
      <c r="AU232" s="241" t="s">
        <v>87</v>
      </c>
      <c r="AV232" s="13" t="s">
        <v>87</v>
      </c>
      <c r="AW232" s="13" t="s">
        <v>36</v>
      </c>
      <c r="AX232" s="13" t="s">
        <v>79</v>
      </c>
      <c r="AY232" s="241" t="s">
        <v>125</v>
      </c>
    </row>
    <row r="233" s="13" customFormat="1">
      <c r="A233" s="13"/>
      <c r="B233" s="231"/>
      <c r="C233" s="232"/>
      <c r="D233" s="233" t="s">
        <v>135</v>
      </c>
      <c r="E233" s="234" t="s">
        <v>1</v>
      </c>
      <c r="F233" s="235" t="s">
        <v>290</v>
      </c>
      <c r="G233" s="232"/>
      <c r="H233" s="234" t="s">
        <v>1</v>
      </c>
      <c r="I233" s="236"/>
      <c r="J233" s="232"/>
      <c r="K233" s="232"/>
      <c r="L233" s="237"/>
      <c r="M233" s="238"/>
      <c r="N233" s="239"/>
      <c r="O233" s="239"/>
      <c r="P233" s="239"/>
      <c r="Q233" s="239"/>
      <c r="R233" s="239"/>
      <c r="S233" s="239"/>
      <c r="T233" s="24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1" t="s">
        <v>135</v>
      </c>
      <c r="AU233" s="241" t="s">
        <v>87</v>
      </c>
      <c r="AV233" s="13" t="s">
        <v>87</v>
      </c>
      <c r="AW233" s="13" t="s">
        <v>36</v>
      </c>
      <c r="AX233" s="13" t="s">
        <v>79</v>
      </c>
      <c r="AY233" s="241" t="s">
        <v>125</v>
      </c>
    </row>
    <row r="234" s="14" customFormat="1">
      <c r="A234" s="14"/>
      <c r="B234" s="242"/>
      <c r="C234" s="243"/>
      <c r="D234" s="233" t="s">
        <v>135</v>
      </c>
      <c r="E234" s="244" t="s">
        <v>1</v>
      </c>
      <c r="F234" s="245" t="s">
        <v>269</v>
      </c>
      <c r="G234" s="243"/>
      <c r="H234" s="246">
        <v>78.983999999999995</v>
      </c>
      <c r="I234" s="247"/>
      <c r="J234" s="243"/>
      <c r="K234" s="243"/>
      <c r="L234" s="248"/>
      <c r="M234" s="249"/>
      <c r="N234" s="250"/>
      <c r="O234" s="250"/>
      <c r="P234" s="250"/>
      <c r="Q234" s="250"/>
      <c r="R234" s="250"/>
      <c r="S234" s="250"/>
      <c r="T234" s="251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2" t="s">
        <v>135</v>
      </c>
      <c r="AU234" s="252" t="s">
        <v>87</v>
      </c>
      <c r="AV234" s="14" t="s">
        <v>89</v>
      </c>
      <c r="AW234" s="14" t="s">
        <v>36</v>
      </c>
      <c r="AX234" s="14" t="s">
        <v>87</v>
      </c>
      <c r="AY234" s="252" t="s">
        <v>125</v>
      </c>
    </row>
    <row r="235" s="2" customFormat="1" ht="16.5" customHeight="1">
      <c r="A235" s="38"/>
      <c r="B235" s="39"/>
      <c r="C235" s="218" t="s">
        <v>291</v>
      </c>
      <c r="D235" s="218" t="s">
        <v>128</v>
      </c>
      <c r="E235" s="219" t="s">
        <v>292</v>
      </c>
      <c r="F235" s="220" t="s">
        <v>293</v>
      </c>
      <c r="G235" s="221" t="s">
        <v>148</v>
      </c>
      <c r="H235" s="222">
        <v>0.010999999999999999</v>
      </c>
      <c r="I235" s="223"/>
      <c r="J235" s="224">
        <f>ROUND(I235*H235,2)</f>
        <v>0</v>
      </c>
      <c r="K235" s="220" t="s">
        <v>132</v>
      </c>
      <c r="L235" s="44"/>
      <c r="M235" s="225" t="s">
        <v>1</v>
      </c>
      <c r="N235" s="226" t="s">
        <v>44</v>
      </c>
      <c r="O235" s="91"/>
      <c r="P235" s="227">
        <f>O235*H235</f>
        <v>0</v>
      </c>
      <c r="Q235" s="227">
        <v>0</v>
      </c>
      <c r="R235" s="227">
        <f>Q235*H235</f>
        <v>0</v>
      </c>
      <c r="S235" s="227">
        <v>0</v>
      </c>
      <c r="T235" s="22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9" t="s">
        <v>256</v>
      </c>
      <c r="AT235" s="229" t="s">
        <v>128</v>
      </c>
      <c r="AU235" s="229" t="s">
        <v>87</v>
      </c>
      <c r="AY235" s="17" t="s">
        <v>125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7" t="s">
        <v>87</v>
      </c>
      <c r="BK235" s="230">
        <f>ROUND(I235*H235,2)</f>
        <v>0</v>
      </c>
      <c r="BL235" s="17" t="s">
        <v>256</v>
      </c>
      <c r="BM235" s="229" t="s">
        <v>294</v>
      </c>
    </row>
    <row r="236" s="13" customFormat="1">
      <c r="A236" s="13"/>
      <c r="B236" s="231"/>
      <c r="C236" s="232"/>
      <c r="D236" s="233" t="s">
        <v>135</v>
      </c>
      <c r="E236" s="234" t="s">
        <v>1</v>
      </c>
      <c r="F236" s="235" t="s">
        <v>295</v>
      </c>
      <c r="G236" s="232"/>
      <c r="H236" s="234" t="s">
        <v>1</v>
      </c>
      <c r="I236" s="236"/>
      <c r="J236" s="232"/>
      <c r="K236" s="232"/>
      <c r="L236" s="237"/>
      <c r="M236" s="238"/>
      <c r="N236" s="239"/>
      <c r="O236" s="239"/>
      <c r="P236" s="239"/>
      <c r="Q236" s="239"/>
      <c r="R236" s="239"/>
      <c r="S236" s="239"/>
      <c r="T236" s="24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1" t="s">
        <v>135</v>
      </c>
      <c r="AU236" s="241" t="s">
        <v>87</v>
      </c>
      <c r="AV236" s="13" t="s">
        <v>87</v>
      </c>
      <c r="AW236" s="13" t="s">
        <v>36</v>
      </c>
      <c r="AX236" s="13" t="s">
        <v>79</v>
      </c>
      <c r="AY236" s="241" t="s">
        <v>125</v>
      </c>
    </row>
    <row r="237" s="13" customFormat="1">
      <c r="A237" s="13"/>
      <c r="B237" s="231"/>
      <c r="C237" s="232"/>
      <c r="D237" s="233" t="s">
        <v>135</v>
      </c>
      <c r="E237" s="234" t="s">
        <v>1</v>
      </c>
      <c r="F237" s="235" t="s">
        <v>296</v>
      </c>
      <c r="G237" s="232"/>
      <c r="H237" s="234" t="s">
        <v>1</v>
      </c>
      <c r="I237" s="236"/>
      <c r="J237" s="232"/>
      <c r="K237" s="232"/>
      <c r="L237" s="237"/>
      <c r="M237" s="238"/>
      <c r="N237" s="239"/>
      <c r="O237" s="239"/>
      <c r="P237" s="239"/>
      <c r="Q237" s="239"/>
      <c r="R237" s="239"/>
      <c r="S237" s="239"/>
      <c r="T237" s="24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1" t="s">
        <v>135</v>
      </c>
      <c r="AU237" s="241" t="s">
        <v>87</v>
      </c>
      <c r="AV237" s="13" t="s">
        <v>87</v>
      </c>
      <c r="AW237" s="13" t="s">
        <v>36</v>
      </c>
      <c r="AX237" s="13" t="s">
        <v>79</v>
      </c>
      <c r="AY237" s="241" t="s">
        <v>125</v>
      </c>
    </row>
    <row r="238" s="14" customFormat="1">
      <c r="A238" s="14"/>
      <c r="B238" s="242"/>
      <c r="C238" s="243"/>
      <c r="D238" s="233" t="s">
        <v>135</v>
      </c>
      <c r="E238" s="244" t="s">
        <v>1</v>
      </c>
      <c r="F238" s="245" t="s">
        <v>297</v>
      </c>
      <c r="G238" s="243"/>
      <c r="H238" s="246">
        <v>0.010999999999999999</v>
      </c>
      <c r="I238" s="247"/>
      <c r="J238" s="243"/>
      <c r="K238" s="243"/>
      <c r="L238" s="248"/>
      <c r="M238" s="249"/>
      <c r="N238" s="250"/>
      <c r="O238" s="250"/>
      <c r="P238" s="250"/>
      <c r="Q238" s="250"/>
      <c r="R238" s="250"/>
      <c r="S238" s="250"/>
      <c r="T238" s="251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2" t="s">
        <v>135</v>
      </c>
      <c r="AU238" s="252" t="s">
        <v>87</v>
      </c>
      <c r="AV238" s="14" t="s">
        <v>89</v>
      </c>
      <c r="AW238" s="14" t="s">
        <v>36</v>
      </c>
      <c r="AX238" s="14" t="s">
        <v>79</v>
      </c>
      <c r="AY238" s="252" t="s">
        <v>125</v>
      </c>
    </row>
    <row r="239" s="15" customFormat="1">
      <c r="A239" s="15"/>
      <c r="B239" s="263"/>
      <c r="C239" s="264"/>
      <c r="D239" s="233" t="s">
        <v>135</v>
      </c>
      <c r="E239" s="265" t="s">
        <v>1</v>
      </c>
      <c r="F239" s="266" t="s">
        <v>161</v>
      </c>
      <c r="G239" s="264"/>
      <c r="H239" s="267">
        <v>0.010999999999999999</v>
      </c>
      <c r="I239" s="268"/>
      <c r="J239" s="264"/>
      <c r="K239" s="264"/>
      <c r="L239" s="269"/>
      <c r="M239" s="274"/>
      <c r="N239" s="275"/>
      <c r="O239" s="275"/>
      <c r="P239" s="275"/>
      <c r="Q239" s="275"/>
      <c r="R239" s="275"/>
      <c r="S239" s="275"/>
      <c r="T239" s="276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73" t="s">
        <v>135</v>
      </c>
      <c r="AU239" s="273" t="s">
        <v>87</v>
      </c>
      <c r="AV239" s="15" t="s">
        <v>133</v>
      </c>
      <c r="AW239" s="15" t="s">
        <v>36</v>
      </c>
      <c r="AX239" s="15" t="s">
        <v>87</v>
      </c>
      <c r="AY239" s="273" t="s">
        <v>125</v>
      </c>
    </row>
    <row r="240" s="2" customFormat="1" ht="6.96" customHeight="1">
      <c r="A240" s="38"/>
      <c r="B240" s="66"/>
      <c r="C240" s="67"/>
      <c r="D240" s="67"/>
      <c r="E240" s="67"/>
      <c r="F240" s="67"/>
      <c r="G240" s="67"/>
      <c r="H240" s="67"/>
      <c r="I240" s="67"/>
      <c r="J240" s="67"/>
      <c r="K240" s="67"/>
      <c r="L240" s="44"/>
      <c r="M240" s="38"/>
      <c r="O240" s="38"/>
      <c r="P240" s="38"/>
      <c r="Q240" s="38"/>
      <c r="R240" s="38"/>
      <c r="S240" s="38"/>
      <c r="T240" s="38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</row>
  </sheetData>
  <sheetProtection sheet="1" autoFilter="0" formatColumns="0" formatRows="0" objects="1" scenarios="1" spinCount="100000" saltValue="2+ca8BmyR/vOk6tjbz44ofYbzjtiVGNcMHfaxYBSPUD0k1xBvRlBEt9c7qPdc4Ew8WwoEYzmkg2xOwhKWFqtJg==" hashValue="uT1oWEILVGmwldFf7SZpF1+KFeqIPT749wyDhitSmllBLZFV1Q9VM8AdDi02cJUHoWsnR7P5G1LMB7KprcTw+g==" algorithmName="SHA-512" password="CC35"/>
  <autoFilter ref="C118:K239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89</v>
      </c>
    </row>
    <row r="4" hidden="1" s="1" customFormat="1" ht="24.96" customHeight="1">
      <c r="B4" s="20"/>
      <c r="D4" s="138" t="s">
        <v>99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16.5" customHeight="1">
      <c r="B7" s="20"/>
      <c r="E7" s="141" t="str">
        <f>'Rekapitulace stavby'!K6</f>
        <v>Oprava propustků na trati Studenec - Vladislav TÚ1241 - DÚ14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100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30" customHeight="1">
      <c r="A9" s="38"/>
      <c r="B9" s="44"/>
      <c r="C9" s="38"/>
      <c r="D9" s="38"/>
      <c r="E9" s="142" t="s">
        <v>298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21. 3. 2023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28</v>
      </c>
      <c r="J21" s="143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37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ROUND(J127,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ROUND((SUM(BE127:BE409)),  2)</f>
        <v>0</v>
      </c>
      <c r="G33" s="38"/>
      <c r="H33" s="38"/>
      <c r="I33" s="155">
        <v>0.20999999999999999</v>
      </c>
      <c r="J33" s="154">
        <f>ROUND(((SUM(BE127:BE409))*I33),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45</v>
      </c>
      <c r="F34" s="154">
        <f>ROUND((SUM(BF127:BF409)),  2)</f>
        <v>0</v>
      </c>
      <c r="G34" s="38"/>
      <c r="H34" s="38"/>
      <c r="I34" s="155">
        <v>0.14999999999999999</v>
      </c>
      <c r="J34" s="154">
        <f>ROUND(((SUM(BF127:BF409))*I34),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ROUND((SUM(BG127:BG409)),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ROUND((SUM(BH127:BH409)),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ROUND((SUM(BI127:BI409)),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Oprava propustků na trati Studenec - Vladislav TÚ1241 - DÚ14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100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30" customHeight="1">
      <c r="A87" s="38"/>
      <c r="B87" s="39"/>
      <c r="C87" s="40"/>
      <c r="D87" s="40"/>
      <c r="E87" s="76" t="str">
        <f>E9</f>
        <v>D.2.1.e_SO 01 - Oprava propustku v km 38,495 na trati Studenec - Vladislav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21. 3. 2023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Správa železnic s.o.</v>
      </c>
      <c r="G91" s="40"/>
      <c r="H91" s="40"/>
      <c r="I91" s="32" t="s">
        <v>32</v>
      </c>
      <c r="J91" s="36" t="str">
        <f>E21</f>
        <v>F-PROJEKT-DOPRAVNÍ STAVBY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103</v>
      </c>
      <c r="D94" s="176"/>
      <c r="E94" s="176"/>
      <c r="F94" s="176"/>
      <c r="G94" s="176"/>
      <c r="H94" s="176"/>
      <c r="I94" s="176"/>
      <c r="J94" s="177" t="s">
        <v>104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105</v>
      </c>
      <c r="D96" s="40"/>
      <c r="E96" s="40"/>
      <c r="F96" s="40"/>
      <c r="G96" s="40"/>
      <c r="H96" s="40"/>
      <c r="I96" s="40"/>
      <c r="J96" s="110">
        <f>J127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106</v>
      </c>
    </row>
    <row r="97" hidden="1" s="9" customFormat="1" ht="24.96" customHeight="1">
      <c r="A97" s="9"/>
      <c r="B97" s="179"/>
      <c r="C97" s="180"/>
      <c r="D97" s="181" t="s">
        <v>107</v>
      </c>
      <c r="E97" s="182"/>
      <c r="F97" s="182"/>
      <c r="G97" s="182"/>
      <c r="H97" s="182"/>
      <c r="I97" s="182"/>
      <c r="J97" s="183">
        <f>J128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299</v>
      </c>
      <c r="E98" s="188"/>
      <c r="F98" s="188"/>
      <c r="G98" s="188"/>
      <c r="H98" s="188"/>
      <c r="I98" s="188"/>
      <c r="J98" s="189">
        <f>J129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300</v>
      </c>
      <c r="E99" s="188"/>
      <c r="F99" s="188"/>
      <c r="G99" s="188"/>
      <c r="H99" s="188"/>
      <c r="I99" s="188"/>
      <c r="J99" s="189">
        <f>J239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301</v>
      </c>
      <c r="E100" s="188"/>
      <c r="F100" s="188"/>
      <c r="G100" s="188"/>
      <c r="H100" s="188"/>
      <c r="I100" s="188"/>
      <c r="J100" s="189">
        <f>J299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302</v>
      </c>
      <c r="E101" s="188"/>
      <c r="F101" s="188"/>
      <c r="G101" s="188"/>
      <c r="H101" s="188"/>
      <c r="I101" s="188"/>
      <c r="J101" s="189">
        <f>J312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5"/>
      <c r="C102" s="186"/>
      <c r="D102" s="187" t="s">
        <v>303</v>
      </c>
      <c r="E102" s="188"/>
      <c r="F102" s="188"/>
      <c r="G102" s="188"/>
      <c r="H102" s="188"/>
      <c r="I102" s="188"/>
      <c r="J102" s="189">
        <f>J333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5"/>
      <c r="C103" s="186"/>
      <c r="D103" s="187" t="s">
        <v>304</v>
      </c>
      <c r="E103" s="188"/>
      <c r="F103" s="188"/>
      <c r="G103" s="188"/>
      <c r="H103" s="188"/>
      <c r="I103" s="188"/>
      <c r="J103" s="189">
        <f>J337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5"/>
      <c r="C104" s="186"/>
      <c r="D104" s="187" t="s">
        <v>305</v>
      </c>
      <c r="E104" s="188"/>
      <c r="F104" s="188"/>
      <c r="G104" s="188"/>
      <c r="H104" s="188"/>
      <c r="I104" s="188"/>
      <c r="J104" s="189">
        <f>J370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5"/>
      <c r="C105" s="186"/>
      <c r="D105" s="187" t="s">
        <v>306</v>
      </c>
      <c r="E105" s="188"/>
      <c r="F105" s="188"/>
      <c r="G105" s="188"/>
      <c r="H105" s="188"/>
      <c r="I105" s="188"/>
      <c r="J105" s="189">
        <f>J380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9" customFormat="1" ht="24.96" customHeight="1">
      <c r="A106" s="9"/>
      <c r="B106" s="179"/>
      <c r="C106" s="180"/>
      <c r="D106" s="181" t="s">
        <v>307</v>
      </c>
      <c r="E106" s="182"/>
      <c r="F106" s="182"/>
      <c r="G106" s="182"/>
      <c r="H106" s="182"/>
      <c r="I106" s="182"/>
      <c r="J106" s="183">
        <f>J383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10" customFormat="1" ht="19.92" customHeight="1">
      <c r="A107" s="10"/>
      <c r="B107" s="185"/>
      <c r="C107" s="186"/>
      <c r="D107" s="187" t="s">
        <v>308</v>
      </c>
      <c r="E107" s="188"/>
      <c r="F107" s="188"/>
      <c r="G107" s="188"/>
      <c r="H107" s="188"/>
      <c r="I107" s="188"/>
      <c r="J107" s="189">
        <f>J384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hidden="1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hidden="1"/>
    <row r="111" hidden="1"/>
    <row r="112" hidden="1"/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110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174" t="str">
        <f>E7</f>
        <v>Oprava propustků na trati Studenec - Vladislav TÚ1241 - DÚ14</v>
      </c>
      <c r="F117" s="32"/>
      <c r="G117" s="32"/>
      <c r="H117" s="32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100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30" customHeight="1">
      <c r="A119" s="38"/>
      <c r="B119" s="39"/>
      <c r="C119" s="40"/>
      <c r="D119" s="40"/>
      <c r="E119" s="76" t="str">
        <f>E9</f>
        <v>D.2.1.e_SO 01 - Oprava propustku v km 38,495 na trati Studenec - Vladislav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F12</f>
        <v xml:space="preserve"> </v>
      </c>
      <c r="G121" s="40"/>
      <c r="H121" s="40"/>
      <c r="I121" s="32" t="s">
        <v>22</v>
      </c>
      <c r="J121" s="79" t="str">
        <f>IF(J12="","",J12)</f>
        <v>21. 3. 2023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40.05" customHeight="1">
      <c r="A123" s="38"/>
      <c r="B123" s="39"/>
      <c r="C123" s="32" t="s">
        <v>24</v>
      </c>
      <c r="D123" s="40"/>
      <c r="E123" s="40"/>
      <c r="F123" s="27" t="str">
        <f>E15</f>
        <v>Správa železnic s.o.</v>
      </c>
      <c r="G123" s="40"/>
      <c r="H123" s="40"/>
      <c r="I123" s="32" t="s">
        <v>32</v>
      </c>
      <c r="J123" s="36" t="str">
        <f>E21</f>
        <v>F-PROJEKT-DOPRAVNÍ STAVBY s.r.o.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30</v>
      </c>
      <c r="D124" s="40"/>
      <c r="E124" s="40"/>
      <c r="F124" s="27" t="str">
        <f>IF(E18="","",E18)</f>
        <v>Vyplň údaj</v>
      </c>
      <c r="G124" s="40"/>
      <c r="H124" s="40"/>
      <c r="I124" s="32" t="s">
        <v>37</v>
      </c>
      <c r="J124" s="36" t="str">
        <f>E24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91"/>
      <c r="B126" s="192"/>
      <c r="C126" s="193" t="s">
        <v>111</v>
      </c>
      <c r="D126" s="194" t="s">
        <v>64</v>
      </c>
      <c r="E126" s="194" t="s">
        <v>60</v>
      </c>
      <c r="F126" s="194" t="s">
        <v>61</v>
      </c>
      <c r="G126" s="194" t="s">
        <v>112</v>
      </c>
      <c r="H126" s="194" t="s">
        <v>113</v>
      </c>
      <c r="I126" s="194" t="s">
        <v>114</v>
      </c>
      <c r="J126" s="194" t="s">
        <v>104</v>
      </c>
      <c r="K126" s="195" t="s">
        <v>115</v>
      </c>
      <c r="L126" s="196"/>
      <c r="M126" s="100" t="s">
        <v>1</v>
      </c>
      <c r="N126" s="101" t="s">
        <v>43</v>
      </c>
      <c r="O126" s="101" t="s">
        <v>116</v>
      </c>
      <c r="P126" s="101" t="s">
        <v>117</v>
      </c>
      <c r="Q126" s="101" t="s">
        <v>118</v>
      </c>
      <c r="R126" s="101" t="s">
        <v>119</v>
      </c>
      <c r="S126" s="101" t="s">
        <v>120</v>
      </c>
      <c r="T126" s="102" t="s">
        <v>121</v>
      </c>
      <c r="U126" s="191"/>
      <c r="V126" s="191"/>
      <c r="W126" s="191"/>
      <c r="X126" s="191"/>
      <c r="Y126" s="191"/>
      <c r="Z126" s="191"/>
      <c r="AA126" s="191"/>
      <c r="AB126" s="191"/>
      <c r="AC126" s="191"/>
      <c r="AD126" s="191"/>
      <c r="AE126" s="191"/>
    </row>
    <row r="127" s="2" customFormat="1" ht="22.8" customHeight="1">
      <c r="A127" s="38"/>
      <c r="B127" s="39"/>
      <c r="C127" s="107" t="s">
        <v>122</v>
      </c>
      <c r="D127" s="40"/>
      <c r="E127" s="40"/>
      <c r="F127" s="40"/>
      <c r="G127" s="40"/>
      <c r="H127" s="40"/>
      <c r="I127" s="40"/>
      <c r="J127" s="197">
        <f>BK127</f>
        <v>0</v>
      </c>
      <c r="K127" s="40"/>
      <c r="L127" s="44"/>
      <c r="M127" s="103"/>
      <c r="N127" s="198"/>
      <c r="O127" s="104"/>
      <c r="P127" s="199">
        <f>P128+P383</f>
        <v>0</v>
      </c>
      <c r="Q127" s="104"/>
      <c r="R127" s="199">
        <f>R128+R383</f>
        <v>202.72944346999998</v>
      </c>
      <c r="S127" s="104"/>
      <c r="T127" s="200">
        <f>T128+T383</f>
        <v>37.139800000000001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78</v>
      </c>
      <c r="AU127" s="17" t="s">
        <v>106</v>
      </c>
      <c r="BK127" s="201">
        <f>BK128+BK383</f>
        <v>0</v>
      </c>
    </row>
    <row r="128" s="12" customFormat="1" ht="25.92" customHeight="1">
      <c r="A128" s="12"/>
      <c r="B128" s="202"/>
      <c r="C128" s="203"/>
      <c r="D128" s="204" t="s">
        <v>78</v>
      </c>
      <c r="E128" s="205" t="s">
        <v>123</v>
      </c>
      <c r="F128" s="205" t="s">
        <v>124</v>
      </c>
      <c r="G128" s="203"/>
      <c r="H128" s="203"/>
      <c r="I128" s="206"/>
      <c r="J128" s="207">
        <f>BK128</f>
        <v>0</v>
      </c>
      <c r="K128" s="203"/>
      <c r="L128" s="208"/>
      <c r="M128" s="209"/>
      <c r="N128" s="210"/>
      <c r="O128" s="210"/>
      <c r="P128" s="211">
        <f>P129+P239+P299+P312+P333+P337+P370+P380</f>
        <v>0</v>
      </c>
      <c r="Q128" s="210"/>
      <c r="R128" s="211">
        <f>R129+R239+R299+R312+R333+R337+R370+R380</f>
        <v>202.66944346999998</v>
      </c>
      <c r="S128" s="210"/>
      <c r="T128" s="212">
        <f>T129+T239+T299+T312+T333+T337+T370+T380</f>
        <v>37.139800000000001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87</v>
      </c>
      <c r="AT128" s="214" t="s">
        <v>78</v>
      </c>
      <c r="AU128" s="214" t="s">
        <v>79</v>
      </c>
      <c r="AY128" s="213" t="s">
        <v>125</v>
      </c>
      <c r="BK128" s="215">
        <f>BK129+BK239+BK299+BK312+BK333+BK337+BK370+BK380</f>
        <v>0</v>
      </c>
    </row>
    <row r="129" s="12" customFormat="1" ht="22.8" customHeight="1">
      <c r="A129" s="12"/>
      <c r="B129" s="202"/>
      <c r="C129" s="203"/>
      <c r="D129" s="204" t="s">
        <v>78</v>
      </c>
      <c r="E129" s="216" t="s">
        <v>87</v>
      </c>
      <c r="F129" s="216" t="s">
        <v>309</v>
      </c>
      <c r="G129" s="203"/>
      <c r="H129" s="203"/>
      <c r="I129" s="206"/>
      <c r="J129" s="217">
        <f>BK129</f>
        <v>0</v>
      </c>
      <c r="K129" s="203"/>
      <c r="L129" s="208"/>
      <c r="M129" s="209"/>
      <c r="N129" s="210"/>
      <c r="O129" s="210"/>
      <c r="P129" s="211">
        <f>SUM(P130:P238)</f>
        <v>0</v>
      </c>
      <c r="Q129" s="210"/>
      <c r="R129" s="211">
        <f>SUM(R130:R238)</f>
        <v>133.404853</v>
      </c>
      <c r="S129" s="210"/>
      <c r="T129" s="212">
        <f>SUM(T130:T238)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87</v>
      </c>
      <c r="AT129" s="214" t="s">
        <v>78</v>
      </c>
      <c r="AU129" s="214" t="s">
        <v>87</v>
      </c>
      <c r="AY129" s="213" t="s">
        <v>125</v>
      </c>
      <c r="BK129" s="215">
        <f>SUM(BK130:BK238)</f>
        <v>0</v>
      </c>
    </row>
    <row r="130" s="2" customFormat="1" ht="21.75" customHeight="1">
      <c r="A130" s="38"/>
      <c r="B130" s="39"/>
      <c r="C130" s="218" t="s">
        <v>87</v>
      </c>
      <c r="D130" s="218" t="s">
        <v>128</v>
      </c>
      <c r="E130" s="219" t="s">
        <v>310</v>
      </c>
      <c r="F130" s="220" t="s">
        <v>311</v>
      </c>
      <c r="G130" s="221" t="s">
        <v>140</v>
      </c>
      <c r="H130" s="222">
        <v>240</v>
      </c>
      <c r="I130" s="223"/>
      <c r="J130" s="224">
        <f>ROUND(I130*H130,2)</f>
        <v>0</v>
      </c>
      <c r="K130" s="220" t="s">
        <v>312</v>
      </c>
      <c r="L130" s="44"/>
      <c r="M130" s="225" t="s">
        <v>1</v>
      </c>
      <c r="N130" s="226" t="s">
        <v>44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133</v>
      </c>
      <c r="AT130" s="229" t="s">
        <v>128</v>
      </c>
      <c r="AU130" s="229" t="s">
        <v>89</v>
      </c>
      <c r="AY130" s="17" t="s">
        <v>125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87</v>
      </c>
      <c r="BK130" s="230">
        <f>ROUND(I130*H130,2)</f>
        <v>0</v>
      </c>
      <c r="BL130" s="17" t="s">
        <v>133</v>
      </c>
      <c r="BM130" s="229" t="s">
        <v>313</v>
      </c>
    </row>
    <row r="131" s="13" customFormat="1">
      <c r="A131" s="13"/>
      <c r="B131" s="231"/>
      <c r="C131" s="232"/>
      <c r="D131" s="233" t="s">
        <v>135</v>
      </c>
      <c r="E131" s="234" t="s">
        <v>1</v>
      </c>
      <c r="F131" s="235" t="s">
        <v>314</v>
      </c>
      <c r="G131" s="232"/>
      <c r="H131" s="234" t="s">
        <v>1</v>
      </c>
      <c r="I131" s="236"/>
      <c r="J131" s="232"/>
      <c r="K131" s="232"/>
      <c r="L131" s="237"/>
      <c r="M131" s="238"/>
      <c r="N131" s="239"/>
      <c r="O131" s="239"/>
      <c r="P131" s="239"/>
      <c r="Q131" s="239"/>
      <c r="R131" s="239"/>
      <c r="S131" s="239"/>
      <c r="T131" s="24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1" t="s">
        <v>135</v>
      </c>
      <c r="AU131" s="241" t="s">
        <v>89</v>
      </c>
      <c r="AV131" s="13" t="s">
        <v>87</v>
      </c>
      <c r="AW131" s="13" t="s">
        <v>36</v>
      </c>
      <c r="AX131" s="13" t="s">
        <v>79</v>
      </c>
      <c r="AY131" s="241" t="s">
        <v>125</v>
      </c>
    </row>
    <row r="132" s="14" customFormat="1">
      <c r="A132" s="14"/>
      <c r="B132" s="242"/>
      <c r="C132" s="243"/>
      <c r="D132" s="233" t="s">
        <v>135</v>
      </c>
      <c r="E132" s="244" t="s">
        <v>1</v>
      </c>
      <c r="F132" s="245" t="s">
        <v>315</v>
      </c>
      <c r="G132" s="243"/>
      <c r="H132" s="246">
        <v>156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2" t="s">
        <v>135</v>
      </c>
      <c r="AU132" s="252" t="s">
        <v>89</v>
      </c>
      <c r="AV132" s="14" t="s">
        <v>89</v>
      </c>
      <c r="AW132" s="14" t="s">
        <v>36</v>
      </c>
      <c r="AX132" s="14" t="s">
        <v>79</v>
      </c>
      <c r="AY132" s="252" t="s">
        <v>125</v>
      </c>
    </row>
    <row r="133" s="13" customFormat="1">
      <c r="A133" s="13"/>
      <c r="B133" s="231"/>
      <c r="C133" s="232"/>
      <c r="D133" s="233" t="s">
        <v>135</v>
      </c>
      <c r="E133" s="234" t="s">
        <v>1</v>
      </c>
      <c r="F133" s="235" t="s">
        <v>316</v>
      </c>
      <c r="G133" s="232"/>
      <c r="H133" s="234" t="s">
        <v>1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135</v>
      </c>
      <c r="AU133" s="241" t="s">
        <v>89</v>
      </c>
      <c r="AV133" s="13" t="s">
        <v>87</v>
      </c>
      <c r="AW133" s="13" t="s">
        <v>36</v>
      </c>
      <c r="AX133" s="13" t="s">
        <v>79</v>
      </c>
      <c r="AY133" s="241" t="s">
        <v>125</v>
      </c>
    </row>
    <row r="134" s="14" customFormat="1">
      <c r="A134" s="14"/>
      <c r="B134" s="242"/>
      <c r="C134" s="243"/>
      <c r="D134" s="233" t="s">
        <v>135</v>
      </c>
      <c r="E134" s="244" t="s">
        <v>1</v>
      </c>
      <c r="F134" s="245" t="s">
        <v>317</v>
      </c>
      <c r="G134" s="243"/>
      <c r="H134" s="246">
        <v>84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2" t="s">
        <v>135</v>
      </c>
      <c r="AU134" s="252" t="s">
        <v>89</v>
      </c>
      <c r="AV134" s="14" t="s">
        <v>89</v>
      </c>
      <c r="AW134" s="14" t="s">
        <v>36</v>
      </c>
      <c r="AX134" s="14" t="s">
        <v>79</v>
      </c>
      <c r="AY134" s="252" t="s">
        <v>125</v>
      </c>
    </row>
    <row r="135" s="15" customFormat="1">
      <c r="A135" s="15"/>
      <c r="B135" s="263"/>
      <c r="C135" s="264"/>
      <c r="D135" s="233" t="s">
        <v>135</v>
      </c>
      <c r="E135" s="265" t="s">
        <v>1</v>
      </c>
      <c r="F135" s="266" t="s">
        <v>161</v>
      </c>
      <c r="G135" s="264"/>
      <c r="H135" s="267">
        <v>240</v>
      </c>
      <c r="I135" s="268"/>
      <c r="J135" s="264"/>
      <c r="K135" s="264"/>
      <c r="L135" s="269"/>
      <c r="M135" s="270"/>
      <c r="N135" s="271"/>
      <c r="O135" s="271"/>
      <c r="P135" s="271"/>
      <c r="Q135" s="271"/>
      <c r="R135" s="271"/>
      <c r="S135" s="271"/>
      <c r="T135" s="272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3" t="s">
        <v>135</v>
      </c>
      <c r="AU135" s="273" t="s">
        <v>89</v>
      </c>
      <c r="AV135" s="15" t="s">
        <v>133</v>
      </c>
      <c r="AW135" s="15" t="s">
        <v>36</v>
      </c>
      <c r="AX135" s="15" t="s">
        <v>87</v>
      </c>
      <c r="AY135" s="273" t="s">
        <v>125</v>
      </c>
    </row>
    <row r="136" s="2" customFormat="1" ht="24.15" customHeight="1">
      <c r="A136" s="38"/>
      <c r="B136" s="39"/>
      <c r="C136" s="218" t="s">
        <v>89</v>
      </c>
      <c r="D136" s="218" t="s">
        <v>128</v>
      </c>
      <c r="E136" s="219" t="s">
        <v>318</v>
      </c>
      <c r="F136" s="220" t="s">
        <v>319</v>
      </c>
      <c r="G136" s="221" t="s">
        <v>243</v>
      </c>
      <c r="H136" s="222">
        <v>6</v>
      </c>
      <c r="I136" s="223"/>
      <c r="J136" s="224">
        <f>ROUND(I136*H136,2)</f>
        <v>0</v>
      </c>
      <c r="K136" s="220" t="s">
        <v>312</v>
      </c>
      <c r="L136" s="44"/>
      <c r="M136" s="225" t="s">
        <v>1</v>
      </c>
      <c r="N136" s="226" t="s">
        <v>44</v>
      </c>
      <c r="O136" s="91"/>
      <c r="P136" s="227">
        <f>O136*H136</f>
        <v>0</v>
      </c>
      <c r="Q136" s="227">
        <v>0.036900000000000002</v>
      </c>
      <c r="R136" s="227">
        <f>Q136*H136</f>
        <v>0.22140000000000001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133</v>
      </c>
      <c r="AT136" s="229" t="s">
        <v>128</v>
      </c>
      <c r="AU136" s="229" t="s">
        <v>89</v>
      </c>
      <c r="AY136" s="17" t="s">
        <v>125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87</v>
      </c>
      <c r="BK136" s="230">
        <f>ROUND(I136*H136,2)</f>
        <v>0</v>
      </c>
      <c r="BL136" s="17" t="s">
        <v>133</v>
      </c>
      <c r="BM136" s="229" t="s">
        <v>320</v>
      </c>
    </row>
    <row r="137" s="2" customFormat="1" ht="37.8" customHeight="1">
      <c r="A137" s="38"/>
      <c r="B137" s="39"/>
      <c r="C137" s="218" t="s">
        <v>144</v>
      </c>
      <c r="D137" s="218" t="s">
        <v>128</v>
      </c>
      <c r="E137" s="219" t="s">
        <v>321</v>
      </c>
      <c r="F137" s="220" t="s">
        <v>322</v>
      </c>
      <c r="G137" s="221" t="s">
        <v>155</v>
      </c>
      <c r="H137" s="222">
        <v>68.638999999999996</v>
      </c>
      <c r="I137" s="223"/>
      <c r="J137" s="224">
        <f>ROUND(I137*H137,2)</f>
        <v>0</v>
      </c>
      <c r="K137" s="220" t="s">
        <v>312</v>
      </c>
      <c r="L137" s="44"/>
      <c r="M137" s="225" t="s">
        <v>1</v>
      </c>
      <c r="N137" s="226" t="s">
        <v>44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133</v>
      </c>
      <c r="AT137" s="229" t="s">
        <v>128</v>
      </c>
      <c r="AU137" s="229" t="s">
        <v>89</v>
      </c>
      <c r="AY137" s="17" t="s">
        <v>125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87</v>
      </c>
      <c r="BK137" s="230">
        <f>ROUND(I137*H137,2)</f>
        <v>0</v>
      </c>
      <c r="BL137" s="17" t="s">
        <v>133</v>
      </c>
      <c r="BM137" s="229" t="s">
        <v>323</v>
      </c>
    </row>
    <row r="138" s="13" customFormat="1">
      <c r="A138" s="13"/>
      <c r="B138" s="231"/>
      <c r="C138" s="232"/>
      <c r="D138" s="233" t="s">
        <v>135</v>
      </c>
      <c r="E138" s="234" t="s">
        <v>1</v>
      </c>
      <c r="F138" s="235" t="s">
        <v>324</v>
      </c>
      <c r="G138" s="232"/>
      <c r="H138" s="234" t="s">
        <v>1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135</v>
      </c>
      <c r="AU138" s="241" t="s">
        <v>89</v>
      </c>
      <c r="AV138" s="13" t="s">
        <v>87</v>
      </c>
      <c r="AW138" s="13" t="s">
        <v>36</v>
      </c>
      <c r="AX138" s="13" t="s">
        <v>79</v>
      </c>
      <c r="AY138" s="241" t="s">
        <v>125</v>
      </c>
    </row>
    <row r="139" s="14" customFormat="1">
      <c r="A139" s="14"/>
      <c r="B139" s="242"/>
      <c r="C139" s="243"/>
      <c r="D139" s="233" t="s">
        <v>135</v>
      </c>
      <c r="E139" s="244" t="s">
        <v>1</v>
      </c>
      <c r="F139" s="245" t="s">
        <v>325</v>
      </c>
      <c r="G139" s="243"/>
      <c r="H139" s="246">
        <v>59.423999999999999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2" t="s">
        <v>135</v>
      </c>
      <c r="AU139" s="252" t="s">
        <v>89</v>
      </c>
      <c r="AV139" s="14" t="s">
        <v>89</v>
      </c>
      <c r="AW139" s="14" t="s">
        <v>36</v>
      </c>
      <c r="AX139" s="14" t="s">
        <v>79</v>
      </c>
      <c r="AY139" s="252" t="s">
        <v>125</v>
      </c>
    </row>
    <row r="140" s="13" customFormat="1">
      <c r="A140" s="13"/>
      <c r="B140" s="231"/>
      <c r="C140" s="232"/>
      <c r="D140" s="233" t="s">
        <v>135</v>
      </c>
      <c r="E140" s="234" t="s">
        <v>1</v>
      </c>
      <c r="F140" s="235" t="s">
        <v>314</v>
      </c>
      <c r="G140" s="232"/>
      <c r="H140" s="234" t="s">
        <v>1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135</v>
      </c>
      <c r="AU140" s="241" t="s">
        <v>89</v>
      </c>
      <c r="AV140" s="13" t="s">
        <v>87</v>
      </c>
      <c r="AW140" s="13" t="s">
        <v>36</v>
      </c>
      <c r="AX140" s="13" t="s">
        <v>79</v>
      </c>
      <c r="AY140" s="241" t="s">
        <v>125</v>
      </c>
    </row>
    <row r="141" s="14" customFormat="1">
      <c r="A141" s="14"/>
      <c r="B141" s="242"/>
      <c r="C141" s="243"/>
      <c r="D141" s="233" t="s">
        <v>135</v>
      </c>
      <c r="E141" s="244" t="s">
        <v>1</v>
      </c>
      <c r="F141" s="245" t="s">
        <v>326</v>
      </c>
      <c r="G141" s="243"/>
      <c r="H141" s="246">
        <v>18.699999999999999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135</v>
      </c>
      <c r="AU141" s="252" t="s">
        <v>89</v>
      </c>
      <c r="AV141" s="14" t="s">
        <v>89</v>
      </c>
      <c r="AW141" s="14" t="s">
        <v>36</v>
      </c>
      <c r="AX141" s="14" t="s">
        <v>79</v>
      </c>
      <c r="AY141" s="252" t="s">
        <v>125</v>
      </c>
    </row>
    <row r="142" s="13" customFormat="1">
      <c r="A142" s="13"/>
      <c r="B142" s="231"/>
      <c r="C142" s="232"/>
      <c r="D142" s="233" t="s">
        <v>135</v>
      </c>
      <c r="E142" s="234" t="s">
        <v>1</v>
      </c>
      <c r="F142" s="235" t="s">
        <v>316</v>
      </c>
      <c r="G142" s="232"/>
      <c r="H142" s="234" t="s">
        <v>1</v>
      </c>
      <c r="I142" s="236"/>
      <c r="J142" s="232"/>
      <c r="K142" s="232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135</v>
      </c>
      <c r="AU142" s="241" t="s">
        <v>89</v>
      </c>
      <c r="AV142" s="13" t="s">
        <v>87</v>
      </c>
      <c r="AW142" s="13" t="s">
        <v>36</v>
      </c>
      <c r="AX142" s="13" t="s">
        <v>79</v>
      </c>
      <c r="AY142" s="241" t="s">
        <v>125</v>
      </c>
    </row>
    <row r="143" s="14" customFormat="1">
      <c r="A143" s="14"/>
      <c r="B143" s="242"/>
      <c r="C143" s="243"/>
      <c r="D143" s="233" t="s">
        <v>135</v>
      </c>
      <c r="E143" s="244" t="s">
        <v>1</v>
      </c>
      <c r="F143" s="245" t="s">
        <v>327</v>
      </c>
      <c r="G143" s="243"/>
      <c r="H143" s="246">
        <v>6.6470000000000002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135</v>
      </c>
      <c r="AU143" s="252" t="s">
        <v>89</v>
      </c>
      <c r="AV143" s="14" t="s">
        <v>89</v>
      </c>
      <c r="AW143" s="14" t="s">
        <v>36</v>
      </c>
      <c r="AX143" s="14" t="s">
        <v>79</v>
      </c>
      <c r="AY143" s="252" t="s">
        <v>125</v>
      </c>
    </row>
    <row r="144" s="13" customFormat="1">
      <c r="A144" s="13"/>
      <c r="B144" s="231"/>
      <c r="C144" s="232"/>
      <c r="D144" s="233" t="s">
        <v>135</v>
      </c>
      <c r="E144" s="234" t="s">
        <v>1</v>
      </c>
      <c r="F144" s="235" t="s">
        <v>328</v>
      </c>
      <c r="G144" s="232"/>
      <c r="H144" s="234" t="s">
        <v>1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135</v>
      </c>
      <c r="AU144" s="241" t="s">
        <v>89</v>
      </c>
      <c r="AV144" s="13" t="s">
        <v>87</v>
      </c>
      <c r="AW144" s="13" t="s">
        <v>36</v>
      </c>
      <c r="AX144" s="13" t="s">
        <v>79</v>
      </c>
      <c r="AY144" s="241" t="s">
        <v>125</v>
      </c>
    </row>
    <row r="145" s="14" customFormat="1">
      <c r="A145" s="14"/>
      <c r="B145" s="242"/>
      <c r="C145" s="243"/>
      <c r="D145" s="233" t="s">
        <v>135</v>
      </c>
      <c r="E145" s="244" t="s">
        <v>1</v>
      </c>
      <c r="F145" s="245" t="s">
        <v>329</v>
      </c>
      <c r="G145" s="243"/>
      <c r="H145" s="246">
        <v>-16.132000000000001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2" t="s">
        <v>135</v>
      </c>
      <c r="AU145" s="252" t="s">
        <v>89</v>
      </c>
      <c r="AV145" s="14" t="s">
        <v>89</v>
      </c>
      <c r="AW145" s="14" t="s">
        <v>36</v>
      </c>
      <c r="AX145" s="14" t="s">
        <v>79</v>
      </c>
      <c r="AY145" s="252" t="s">
        <v>125</v>
      </c>
    </row>
    <row r="146" s="15" customFormat="1">
      <c r="A146" s="15"/>
      <c r="B146" s="263"/>
      <c r="C146" s="264"/>
      <c r="D146" s="233" t="s">
        <v>135</v>
      </c>
      <c r="E146" s="265" t="s">
        <v>1</v>
      </c>
      <c r="F146" s="266" t="s">
        <v>161</v>
      </c>
      <c r="G146" s="264"/>
      <c r="H146" s="267">
        <v>68.638999999999996</v>
      </c>
      <c r="I146" s="268"/>
      <c r="J146" s="264"/>
      <c r="K146" s="264"/>
      <c r="L146" s="269"/>
      <c r="M146" s="270"/>
      <c r="N146" s="271"/>
      <c r="O146" s="271"/>
      <c r="P146" s="271"/>
      <c r="Q146" s="271"/>
      <c r="R146" s="271"/>
      <c r="S146" s="271"/>
      <c r="T146" s="272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73" t="s">
        <v>135</v>
      </c>
      <c r="AU146" s="273" t="s">
        <v>89</v>
      </c>
      <c r="AV146" s="15" t="s">
        <v>133</v>
      </c>
      <c r="AW146" s="15" t="s">
        <v>36</v>
      </c>
      <c r="AX146" s="15" t="s">
        <v>87</v>
      </c>
      <c r="AY146" s="273" t="s">
        <v>125</v>
      </c>
    </row>
    <row r="147" s="2" customFormat="1" ht="37.8" customHeight="1">
      <c r="A147" s="38"/>
      <c r="B147" s="39"/>
      <c r="C147" s="218" t="s">
        <v>133</v>
      </c>
      <c r="D147" s="218" t="s">
        <v>128</v>
      </c>
      <c r="E147" s="219" t="s">
        <v>330</v>
      </c>
      <c r="F147" s="220" t="s">
        <v>331</v>
      </c>
      <c r="G147" s="221" t="s">
        <v>155</v>
      </c>
      <c r="H147" s="222">
        <v>68.638999999999996</v>
      </c>
      <c r="I147" s="223"/>
      <c r="J147" s="224">
        <f>ROUND(I147*H147,2)</f>
        <v>0</v>
      </c>
      <c r="K147" s="220" t="s">
        <v>312</v>
      </c>
      <c r="L147" s="44"/>
      <c r="M147" s="225" t="s">
        <v>1</v>
      </c>
      <c r="N147" s="226" t="s">
        <v>44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133</v>
      </c>
      <c r="AT147" s="229" t="s">
        <v>128</v>
      </c>
      <c r="AU147" s="229" t="s">
        <v>89</v>
      </c>
      <c r="AY147" s="17" t="s">
        <v>125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87</v>
      </c>
      <c r="BK147" s="230">
        <f>ROUND(I147*H147,2)</f>
        <v>0</v>
      </c>
      <c r="BL147" s="17" t="s">
        <v>133</v>
      </c>
      <c r="BM147" s="229" t="s">
        <v>332</v>
      </c>
    </row>
    <row r="148" s="14" customFormat="1">
      <c r="A148" s="14"/>
      <c r="B148" s="242"/>
      <c r="C148" s="243"/>
      <c r="D148" s="233" t="s">
        <v>135</v>
      </c>
      <c r="E148" s="244" t="s">
        <v>1</v>
      </c>
      <c r="F148" s="245" t="s">
        <v>333</v>
      </c>
      <c r="G148" s="243"/>
      <c r="H148" s="246">
        <v>68.638999999999996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2" t="s">
        <v>135</v>
      </c>
      <c r="AU148" s="252" t="s">
        <v>89</v>
      </c>
      <c r="AV148" s="14" t="s">
        <v>89</v>
      </c>
      <c r="AW148" s="14" t="s">
        <v>36</v>
      </c>
      <c r="AX148" s="14" t="s">
        <v>87</v>
      </c>
      <c r="AY148" s="252" t="s">
        <v>125</v>
      </c>
    </row>
    <row r="149" s="2" customFormat="1" ht="37.8" customHeight="1">
      <c r="A149" s="38"/>
      <c r="B149" s="39"/>
      <c r="C149" s="218" t="s">
        <v>126</v>
      </c>
      <c r="D149" s="218" t="s">
        <v>128</v>
      </c>
      <c r="E149" s="219" t="s">
        <v>334</v>
      </c>
      <c r="F149" s="220" t="s">
        <v>335</v>
      </c>
      <c r="G149" s="221" t="s">
        <v>155</v>
      </c>
      <c r="H149" s="222">
        <v>6.1600000000000001</v>
      </c>
      <c r="I149" s="223"/>
      <c r="J149" s="224">
        <f>ROUND(I149*H149,2)</f>
        <v>0</v>
      </c>
      <c r="K149" s="220" t="s">
        <v>312</v>
      </c>
      <c r="L149" s="44"/>
      <c r="M149" s="225" t="s">
        <v>1</v>
      </c>
      <c r="N149" s="226" t="s">
        <v>44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133</v>
      </c>
      <c r="AT149" s="229" t="s">
        <v>128</v>
      </c>
      <c r="AU149" s="229" t="s">
        <v>89</v>
      </c>
      <c r="AY149" s="17" t="s">
        <v>125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87</v>
      </c>
      <c r="BK149" s="230">
        <f>ROUND(I149*H149,2)</f>
        <v>0</v>
      </c>
      <c r="BL149" s="17" t="s">
        <v>133</v>
      </c>
      <c r="BM149" s="229" t="s">
        <v>336</v>
      </c>
    </row>
    <row r="150" s="13" customFormat="1">
      <c r="A150" s="13"/>
      <c r="B150" s="231"/>
      <c r="C150" s="232"/>
      <c r="D150" s="233" t="s">
        <v>135</v>
      </c>
      <c r="E150" s="234" t="s">
        <v>1</v>
      </c>
      <c r="F150" s="235" t="s">
        <v>337</v>
      </c>
      <c r="G150" s="232"/>
      <c r="H150" s="234" t="s">
        <v>1</v>
      </c>
      <c r="I150" s="236"/>
      <c r="J150" s="232"/>
      <c r="K150" s="232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135</v>
      </c>
      <c r="AU150" s="241" t="s">
        <v>89</v>
      </c>
      <c r="AV150" s="13" t="s">
        <v>87</v>
      </c>
      <c r="AW150" s="13" t="s">
        <v>36</v>
      </c>
      <c r="AX150" s="13" t="s">
        <v>79</v>
      </c>
      <c r="AY150" s="241" t="s">
        <v>125</v>
      </c>
    </row>
    <row r="151" s="13" customFormat="1">
      <c r="A151" s="13"/>
      <c r="B151" s="231"/>
      <c r="C151" s="232"/>
      <c r="D151" s="233" t="s">
        <v>135</v>
      </c>
      <c r="E151" s="234" t="s">
        <v>1</v>
      </c>
      <c r="F151" s="235" t="s">
        <v>314</v>
      </c>
      <c r="G151" s="232"/>
      <c r="H151" s="234" t="s">
        <v>1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135</v>
      </c>
      <c r="AU151" s="241" t="s">
        <v>89</v>
      </c>
      <c r="AV151" s="13" t="s">
        <v>87</v>
      </c>
      <c r="AW151" s="13" t="s">
        <v>36</v>
      </c>
      <c r="AX151" s="13" t="s">
        <v>79</v>
      </c>
      <c r="AY151" s="241" t="s">
        <v>125</v>
      </c>
    </row>
    <row r="152" s="14" customFormat="1">
      <c r="A152" s="14"/>
      <c r="B152" s="242"/>
      <c r="C152" s="243"/>
      <c r="D152" s="233" t="s">
        <v>135</v>
      </c>
      <c r="E152" s="244" t="s">
        <v>1</v>
      </c>
      <c r="F152" s="245" t="s">
        <v>338</v>
      </c>
      <c r="G152" s="243"/>
      <c r="H152" s="246">
        <v>3.0800000000000001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2" t="s">
        <v>135</v>
      </c>
      <c r="AU152" s="252" t="s">
        <v>89</v>
      </c>
      <c r="AV152" s="14" t="s">
        <v>89</v>
      </c>
      <c r="AW152" s="14" t="s">
        <v>36</v>
      </c>
      <c r="AX152" s="14" t="s">
        <v>79</v>
      </c>
      <c r="AY152" s="252" t="s">
        <v>125</v>
      </c>
    </row>
    <row r="153" s="13" customFormat="1">
      <c r="A153" s="13"/>
      <c r="B153" s="231"/>
      <c r="C153" s="232"/>
      <c r="D153" s="233" t="s">
        <v>135</v>
      </c>
      <c r="E153" s="234" t="s">
        <v>1</v>
      </c>
      <c r="F153" s="235" t="s">
        <v>316</v>
      </c>
      <c r="G153" s="232"/>
      <c r="H153" s="234" t="s">
        <v>1</v>
      </c>
      <c r="I153" s="236"/>
      <c r="J153" s="232"/>
      <c r="K153" s="232"/>
      <c r="L153" s="237"/>
      <c r="M153" s="238"/>
      <c r="N153" s="239"/>
      <c r="O153" s="239"/>
      <c r="P153" s="239"/>
      <c r="Q153" s="239"/>
      <c r="R153" s="239"/>
      <c r="S153" s="239"/>
      <c r="T153" s="24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1" t="s">
        <v>135</v>
      </c>
      <c r="AU153" s="241" t="s">
        <v>89</v>
      </c>
      <c r="AV153" s="13" t="s">
        <v>87</v>
      </c>
      <c r="AW153" s="13" t="s">
        <v>36</v>
      </c>
      <c r="AX153" s="13" t="s">
        <v>79</v>
      </c>
      <c r="AY153" s="241" t="s">
        <v>125</v>
      </c>
    </row>
    <row r="154" s="14" customFormat="1">
      <c r="A154" s="14"/>
      <c r="B154" s="242"/>
      <c r="C154" s="243"/>
      <c r="D154" s="233" t="s">
        <v>135</v>
      </c>
      <c r="E154" s="244" t="s">
        <v>1</v>
      </c>
      <c r="F154" s="245" t="s">
        <v>338</v>
      </c>
      <c r="G154" s="243"/>
      <c r="H154" s="246">
        <v>3.0800000000000001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2" t="s">
        <v>135</v>
      </c>
      <c r="AU154" s="252" t="s">
        <v>89</v>
      </c>
      <c r="AV154" s="14" t="s">
        <v>89</v>
      </c>
      <c r="AW154" s="14" t="s">
        <v>36</v>
      </c>
      <c r="AX154" s="14" t="s">
        <v>79</v>
      </c>
      <c r="AY154" s="252" t="s">
        <v>125</v>
      </c>
    </row>
    <row r="155" s="15" customFormat="1">
      <c r="A155" s="15"/>
      <c r="B155" s="263"/>
      <c r="C155" s="264"/>
      <c r="D155" s="233" t="s">
        <v>135</v>
      </c>
      <c r="E155" s="265" t="s">
        <v>1</v>
      </c>
      <c r="F155" s="266" t="s">
        <v>161</v>
      </c>
      <c r="G155" s="264"/>
      <c r="H155" s="267">
        <v>6.1600000000000001</v>
      </c>
      <c r="I155" s="268"/>
      <c r="J155" s="264"/>
      <c r="K155" s="264"/>
      <c r="L155" s="269"/>
      <c r="M155" s="270"/>
      <c r="N155" s="271"/>
      <c r="O155" s="271"/>
      <c r="P155" s="271"/>
      <c r="Q155" s="271"/>
      <c r="R155" s="271"/>
      <c r="S155" s="271"/>
      <c r="T155" s="272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3" t="s">
        <v>135</v>
      </c>
      <c r="AU155" s="273" t="s">
        <v>89</v>
      </c>
      <c r="AV155" s="15" t="s">
        <v>133</v>
      </c>
      <c r="AW155" s="15" t="s">
        <v>36</v>
      </c>
      <c r="AX155" s="15" t="s">
        <v>87</v>
      </c>
      <c r="AY155" s="273" t="s">
        <v>125</v>
      </c>
    </row>
    <row r="156" s="2" customFormat="1" ht="37.8" customHeight="1">
      <c r="A156" s="38"/>
      <c r="B156" s="39"/>
      <c r="C156" s="218" t="s">
        <v>169</v>
      </c>
      <c r="D156" s="218" t="s">
        <v>128</v>
      </c>
      <c r="E156" s="219" t="s">
        <v>339</v>
      </c>
      <c r="F156" s="220" t="s">
        <v>340</v>
      </c>
      <c r="G156" s="221" t="s">
        <v>155</v>
      </c>
      <c r="H156" s="222">
        <v>74.799000000000007</v>
      </c>
      <c r="I156" s="223"/>
      <c r="J156" s="224">
        <f>ROUND(I156*H156,2)</f>
        <v>0</v>
      </c>
      <c r="K156" s="220" t="s">
        <v>312</v>
      </c>
      <c r="L156" s="44"/>
      <c r="M156" s="225" t="s">
        <v>1</v>
      </c>
      <c r="N156" s="226" t="s">
        <v>44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133</v>
      </c>
      <c r="AT156" s="229" t="s">
        <v>128</v>
      </c>
      <c r="AU156" s="229" t="s">
        <v>89</v>
      </c>
      <c r="AY156" s="17" t="s">
        <v>125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87</v>
      </c>
      <c r="BK156" s="230">
        <f>ROUND(I156*H156,2)</f>
        <v>0</v>
      </c>
      <c r="BL156" s="17" t="s">
        <v>133</v>
      </c>
      <c r="BM156" s="229" t="s">
        <v>341</v>
      </c>
    </row>
    <row r="157" s="13" customFormat="1">
      <c r="A157" s="13"/>
      <c r="B157" s="231"/>
      <c r="C157" s="232"/>
      <c r="D157" s="233" t="s">
        <v>135</v>
      </c>
      <c r="E157" s="234" t="s">
        <v>1</v>
      </c>
      <c r="F157" s="235" t="s">
        <v>342</v>
      </c>
      <c r="G157" s="232"/>
      <c r="H157" s="234" t="s">
        <v>1</v>
      </c>
      <c r="I157" s="236"/>
      <c r="J157" s="232"/>
      <c r="K157" s="232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135</v>
      </c>
      <c r="AU157" s="241" t="s">
        <v>89</v>
      </c>
      <c r="AV157" s="13" t="s">
        <v>87</v>
      </c>
      <c r="AW157" s="13" t="s">
        <v>36</v>
      </c>
      <c r="AX157" s="13" t="s">
        <v>79</v>
      </c>
      <c r="AY157" s="241" t="s">
        <v>125</v>
      </c>
    </row>
    <row r="158" s="14" customFormat="1">
      <c r="A158" s="14"/>
      <c r="B158" s="242"/>
      <c r="C158" s="243"/>
      <c r="D158" s="233" t="s">
        <v>135</v>
      </c>
      <c r="E158" s="244" t="s">
        <v>1</v>
      </c>
      <c r="F158" s="245" t="s">
        <v>333</v>
      </c>
      <c r="G158" s="243"/>
      <c r="H158" s="246">
        <v>68.638999999999996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2" t="s">
        <v>135</v>
      </c>
      <c r="AU158" s="252" t="s">
        <v>89</v>
      </c>
      <c r="AV158" s="14" t="s">
        <v>89</v>
      </c>
      <c r="AW158" s="14" t="s">
        <v>36</v>
      </c>
      <c r="AX158" s="14" t="s">
        <v>79</v>
      </c>
      <c r="AY158" s="252" t="s">
        <v>125</v>
      </c>
    </row>
    <row r="159" s="13" customFormat="1">
      <c r="A159" s="13"/>
      <c r="B159" s="231"/>
      <c r="C159" s="232"/>
      <c r="D159" s="233" t="s">
        <v>135</v>
      </c>
      <c r="E159" s="234" t="s">
        <v>1</v>
      </c>
      <c r="F159" s="235" t="s">
        <v>343</v>
      </c>
      <c r="G159" s="232"/>
      <c r="H159" s="234" t="s">
        <v>1</v>
      </c>
      <c r="I159" s="236"/>
      <c r="J159" s="232"/>
      <c r="K159" s="232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135</v>
      </c>
      <c r="AU159" s="241" t="s">
        <v>89</v>
      </c>
      <c r="AV159" s="13" t="s">
        <v>87</v>
      </c>
      <c r="AW159" s="13" t="s">
        <v>36</v>
      </c>
      <c r="AX159" s="13" t="s">
        <v>79</v>
      </c>
      <c r="AY159" s="241" t="s">
        <v>125</v>
      </c>
    </row>
    <row r="160" s="14" customFormat="1">
      <c r="A160" s="14"/>
      <c r="B160" s="242"/>
      <c r="C160" s="243"/>
      <c r="D160" s="233" t="s">
        <v>135</v>
      </c>
      <c r="E160" s="244" t="s">
        <v>1</v>
      </c>
      <c r="F160" s="245" t="s">
        <v>344</v>
      </c>
      <c r="G160" s="243"/>
      <c r="H160" s="246">
        <v>6.1600000000000001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2" t="s">
        <v>135</v>
      </c>
      <c r="AU160" s="252" t="s">
        <v>89</v>
      </c>
      <c r="AV160" s="14" t="s">
        <v>89</v>
      </c>
      <c r="AW160" s="14" t="s">
        <v>36</v>
      </c>
      <c r="AX160" s="14" t="s">
        <v>79</v>
      </c>
      <c r="AY160" s="252" t="s">
        <v>125</v>
      </c>
    </row>
    <row r="161" s="15" customFormat="1">
      <c r="A161" s="15"/>
      <c r="B161" s="263"/>
      <c r="C161" s="264"/>
      <c r="D161" s="233" t="s">
        <v>135</v>
      </c>
      <c r="E161" s="265" t="s">
        <v>1</v>
      </c>
      <c r="F161" s="266" t="s">
        <v>161</v>
      </c>
      <c r="G161" s="264"/>
      <c r="H161" s="267">
        <v>74.798999999999992</v>
      </c>
      <c r="I161" s="268"/>
      <c r="J161" s="264"/>
      <c r="K161" s="264"/>
      <c r="L161" s="269"/>
      <c r="M161" s="270"/>
      <c r="N161" s="271"/>
      <c r="O161" s="271"/>
      <c r="P161" s="271"/>
      <c r="Q161" s="271"/>
      <c r="R161" s="271"/>
      <c r="S161" s="271"/>
      <c r="T161" s="272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3" t="s">
        <v>135</v>
      </c>
      <c r="AU161" s="273" t="s">
        <v>89</v>
      </c>
      <c r="AV161" s="15" t="s">
        <v>133</v>
      </c>
      <c r="AW161" s="15" t="s">
        <v>36</v>
      </c>
      <c r="AX161" s="15" t="s">
        <v>87</v>
      </c>
      <c r="AY161" s="273" t="s">
        <v>125</v>
      </c>
    </row>
    <row r="162" s="2" customFormat="1" ht="37.8" customHeight="1">
      <c r="A162" s="38"/>
      <c r="B162" s="39"/>
      <c r="C162" s="218" t="s">
        <v>175</v>
      </c>
      <c r="D162" s="218" t="s">
        <v>128</v>
      </c>
      <c r="E162" s="219" t="s">
        <v>345</v>
      </c>
      <c r="F162" s="220" t="s">
        <v>346</v>
      </c>
      <c r="G162" s="221" t="s">
        <v>155</v>
      </c>
      <c r="H162" s="222">
        <v>822.78899999999999</v>
      </c>
      <c r="I162" s="223"/>
      <c r="J162" s="224">
        <f>ROUND(I162*H162,2)</f>
        <v>0</v>
      </c>
      <c r="K162" s="220" t="s">
        <v>312</v>
      </c>
      <c r="L162" s="44"/>
      <c r="M162" s="225" t="s">
        <v>1</v>
      </c>
      <c r="N162" s="226" t="s">
        <v>44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133</v>
      </c>
      <c r="AT162" s="229" t="s">
        <v>128</v>
      </c>
      <c r="AU162" s="229" t="s">
        <v>89</v>
      </c>
      <c r="AY162" s="17" t="s">
        <v>125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87</v>
      </c>
      <c r="BK162" s="230">
        <f>ROUND(I162*H162,2)</f>
        <v>0</v>
      </c>
      <c r="BL162" s="17" t="s">
        <v>133</v>
      </c>
      <c r="BM162" s="229" t="s">
        <v>347</v>
      </c>
    </row>
    <row r="163" s="13" customFormat="1">
      <c r="A163" s="13"/>
      <c r="B163" s="231"/>
      <c r="C163" s="232"/>
      <c r="D163" s="233" t="s">
        <v>135</v>
      </c>
      <c r="E163" s="234" t="s">
        <v>1</v>
      </c>
      <c r="F163" s="235" t="s">
        <v>289</v>
      </c>
      <c r="G163" s="232"/>
      <c r="H163" s="234" t="s">
        <v>1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135</v>
      </c>
      <c r="AU163" s="241" t="s">
        <v>89</v>
      </c>
      <c r="AV163" s="13" t="s">
        <v>87</v>
      </c>
      <c r="AW163" s="13" t="s">
        <v>36</v>
      </c>
      <c r="AX163" s="13" t="s">
        <v>79</v>
      </c>
      <c r="AY163" s="241" t="s">
        <v>125</v>
      </c>
    </row>
    <row r="164" s="13" customFormat="1">
      <c r="A164" s="13"/>
      <c r="B164" s="231"/>
      <c r="C164" s="232"/>
      <c r="D164" s="233" t="s">
        <v>135</v>
      </c>
      <c r="E164" s="234" t="s">
        <v>1</v>
      </c>
      <c r="F164" s="235" t="s">
        <v>342</v>
      </c>
      <c r="G164" s="232"/>
      <c r="H164" s="234" t="s">
        <v>1</v>
      </c>
      <c r="I164" s="236"/>
      <c r="J164" s="232"/>
      <c r="K164" s="232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135</v>
      </c>
      <c r="AU164" s="241" t="s">
        <v>89</v>
      </c>
      <c r="AV164" s="13" t="s">
        <v>87</v>
      </c>
      <c r="AW164" s="13" t="s">
        <v>36</v>
      </c>
      <c r="AX164" s="13" t="s">
        <v>79</v>
      </c>
      <c r="AY164" s="241" t="s">
        <v>125</v>
      </c>
    </row>
    <row r="165" s="14" customFormat="1">
      <c r="A165" s="14"/>
      <c r="B165" s="242"/>
      <c r="C165" s="243"/>
      <c r="D165" s="233" t="s">
        <v>135</v>
      </c>
      <c r="E165" s="244" t="s">
        <v>1</v>
      </c>
      <c r="F165" s="245" t="s">
        <v>348</v>
      </c>
      <c r="G165" s="243"/>
      <c r="H165" s="246">
        <v>755.029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2" t="s">
        <v>135</v>
      </c>
      <c r="AU165" s="252" t="s">
        <v>89</v>
      </c>
      <c r="AV165" s="14" t="s">
        <v>89</v>
      </c>
      <c r="AW165" s="14" t="s">
        <v>36</v>
      </c>
      <c r="AX165" s="14" t="s">
        <v>79</v>
      </c>
      <c r="AY165" s="252" t="s">
        <v>125</v>
      </c>
    </row>
    <row r="166" s="13" customFormat="1">
      <c r="A166" s="13"/>
      <c r="B166" s="231"/>
      <c r="C166" s="232"/>
      <c r="D166" s="233" t="s">
        <v>135</v>
      </c>
      <c r="E166" s="234" t="s">
        <v>1</v>
      </c>
      <c r="F166" s="235" t="s">
        <v>343</v>
      </c>
      <c r="G166" s="232"/>
      <c r="H166" s="234" t="s">
        <v>1</v>
      </c>
      <c r="I166" s="236"/>
      <c r="J166" s="232"/>
      <c r="K166" s="232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135</v>
      </c>
      <c r="AU166" s="241" t="s">
        <v>89</v>
      </c>
      <c r="AV166" s="13" t="s">
        <v>87</v>
      </c>
      <c r="AW166" s="13" t="s">
        <v>36</v>
      </c>
      <c r="AX166" s="13" t="s">
        <v>79</v>
      </c>
      <c r="AY166" s="241" t="s">
        <v>125</v>
      </c>
    </row>
    <row r="167" s="14" customFormat="1">
      <c r="A167" s="14"/>
      <c r="B167" s="242"/>
      <c r="C167" s="243"/>
      <c r="D167" s="233" t="s">
        <v>135</v>
      </c>
      <c r="E167" s="244" t="s">
        <v>1</v>
      </c>
      <c r="F167" s="245" t="s">
        <v>349</v>
      </c>
      <c r="G167" s="243"/>
      <c r="H167" s="246">
        <v>67.760000000000005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2" t="s">
        <v>135</v>
      </c>
      <c r="AU167" s="252" t="s">
        <v>89</v>
      </c>
      <c r="AV167" s="14" t="s">
        <v>89</v>
      </c>
      <c r="AW167" s="14" t="s">
        <v>36</v>
      </c>
      <c r="AX167" s="14" t="s">
        <v>79</v>
      </c>
      <c r="AY167" s="252" t="s">
        <v>125</v>
      </c>
    </row>
    <row r="168" s="15" customFormat="1">
      <c r="A168" s="15"/>
      <c r="B168" s="263"/>
      <c r="C168" s="264"/>
      <c r="D168" s="233" t="s">
        <v>135</v>
      </c>
      <c r="E168" s="265" t="s">
        <v>1</v>
      </c>
      <c r="F168" s="266" t="s">
        <v>161</v>
      </c>
      <c r="G168" s="264"/>
      <c r="H168" s="267">
        <v>822.78899999999999</v>
      </c>
      <c r="I168" s="268"/>
      <c r="J168" s="264"/>
      <c r="K168" s="264"/>
      <c r="L168" s="269"/>
      <c r="M168" s="270"/>
      <c r="N168" s="271"/>
      <c r="O168" s="271"/>
      <c r="P168" s="271"/>
      <c r="Q168" s="271"/>
      <c r="R168" s="271"/>
      <c r="S168" s="271"/>
      <c r="T168" s="272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3" t="s">
        <v>135</v>
      </c>
      <c r="AU168" s="273" t="s">
        <v>89</v>
      </c>
      <c r="AV168" s="15" t="s">
        <v>133</v>
      </c>
      <c r="AW168" s="15" t="s">
        <v>36</v>
      </c>
      <c r="AX168" s="15" t="s">
        <v>87</v>
      </c>
      <c r="AY168" s="273" t="s">
        <v>125</v>
      </c>
    </row>
    <row r="169" s="2" customFormat="1" ht="24.15" customHeight="1">
      <c r="A169" s="38"/>
      <c r="B169" s="39"/>
      <c r="C169" s="218" t="s">
        <v>149</v>
      </c>
      <c r="D169" s="218" t="s">
        <v>128</v>
      </c>
      <c r="E169" s="219" t="s">
        <v>350</v>
      </c>
      <c r="F169" s="220" t="s">
        <v>351</v>
      </c>
      <c r="G169" s="221" t="s">
        <v>155</v>
      </c>
      <c r="H169" s="222">
        <v>74.799000000000007</v>
      </c>
      <c r="I169" s="223"/>
      <c r="J169" s="224">
        <f>ROUND(I169*H169,2)</f>
        <v>0</v>
      </c>
      <c r="K169" s="220" t="s">
        <v>312</v>
      </c>
      <c r="L169" s="44"/>
      <c r="M169" s="225" t="s">
        <v>1</v>
      </c>
      <c r="N169" s="226" t="s">
        <v>44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133</v>
      </c>
      <c r="AT169" s="229" t="s">
        <v>128</v>
      </c>
      <c r="AU169" s="229" t="s">
        <v>89</v>
      </c>
      <c r="AY169" s="17" t="s">
        <v>125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87</v>
      </c>
      <c r="BK169" s="230">
        <f>ROUND(I169*H169,2)</f>
        <v>0</v>
      </c>
      <c r="BL169" s="17" t="s">
        <v>133</v>
      </c>
      <c r="BM169" s="229" t="s">
        <v>352</v>
      </c>
    </row>
    <row r="170" s="13" customFormat="1">
      <c r="A170" s="13"/>
      <c r="B170" s="231"/>
      <c r="C170" s="232"/>
      <c r="D170" s="233" t="s">
        <v>135</v>
      </c>
      <c r="E170" s="234" t="s">
        <v>1</v>
      </c>
      <c r="F170" s="235" t="s">
        <v>342</v>
      </c>
      <c r="G170" s="232"/>
      <c r="H170" s="234" t="s">
        <v>1</v>
      </c>
      <c r="I170" s="236"/>
      <c r="J170" s="232"/>
      <c r="K170" s="232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135</v>
      </c>
      <c r="AU170" s="241" t="s">
        <v>89</v>
      </c>
      <c r="AV170" s="13" t="s">
        <v>87</v>
      </c>
      <c r="AW170" s="13" t="s">
        <v>36</v>
      </c>
      <c r="AX170" s="13" t="s">
        <v>79</v>
      </c>
      <c r="AY170" s="241" t="s">
        <v>125</v>
      </c>
    </row>
    <row r="171" s="14" customFormat="1">
      <c r="A171" s="14"/>
      <c r="B171" s="242"/>
      <c r="C171" s="243"/>
      <c r="D171" s="233" t="s">
        <v>135</v>
      </c>
      <c r="E171" s="244" t="s">
        <v>1</v>
      </c>
      <c r="F171" s="245" t="s">
        <v>333</v>
      </c>
      <c r="G171" s="243"/>
      <c r="H171" s="246">
        <v>68.638999999999996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2" t="s">
        <v>135</v>
      </c>
      <c r="AU171" s="252" t="s">
        <v>89</v>
      </c>
      <c r="AV171" s="14" t="s">
        <v>89</v>
      </c>
      <c r="AW171" s="14" t="s">
        <v>36</v>
      </c>
      <c r="AX171" s="14" t="s">
        <v>79</v>
      </c>
      <c r="AY171" s="252" t="s">
        <v>125</v>
      </c>
    </row>
    <row r="172" s="13" customFormat="1">
      <c r="A172" s="13"/>
      <c r="B172" s="231"/>
      <c r="C172" s="232"/>
      <c r="D172" s="233" t="s">
        <v>135</v>
      </c>
      <c r="E172" s="234" t="s">
        <v>1</v>
      </c>
      <c r="F172" s="235" t="s">
        <v>343</v>
      </c>
      <c r="G172" s="232"/>
      <c r="H172" s="234" t="s">
        <v>1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135</v>
      </c>
      <c r="AU172" s="241" t="s">
        <v>89</v>
      </c>
      <c r="AV172" s="13" t="s">
        <v>87</v>
      </c>
      <c r="AW172" s="13" t="s">
        <v>36</v>
      </c>
      <c r="AX172" s="13" t="s">
        <v>79</v>
      </c>
      <c r="AY172" s="241" t="s">
        <v>125</v>
      </c>
    </row>
    <row r="173" s="14" customFormat="1">
      <c r="A173" s="14"/>
      <c r="B173" s="242"/>
      <c r="C173" s="243"/>
      <c r="D173" s="233" t="s">
        <v>135</v>
      </c>
      <c r="E173" s="244" t="s">
        <v>1</v>
      </c>
      <c r="F173" s="245" t="s">
        <v>344</v>
      </c>
      <c r="G173" s="243"/>
      <c r="H173" s="246">
        <v>6.1600000000000001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2" t="s">
        <v>135</v>
      </c>
      <c r="AU173" s="252" t="s">
        <v>89</v>
      </c>
      <c r="AV173" s="14" t="s">
        <v>89</v>
      </c>
      <c r="AW173" s="14" t="s">
        <v>36</v>
      </c>
      <c r="AX173" s="14" t="s">
        <v>79</v>
      </c>
      <c r="AY173" s="252" t="s">
        <v>125</v>
      </c>
    </row>
    <row r="174" s="15" customFormat="1">
      <c r="A174" s="15"/>
      <c r="B174" s="263"/>
      <c r="C174" s="264"/>
      <c r="D174" s="233" t="s">
        <v>135</v>
      </c>
      <c r="E174" s="265" t="s">
        <v>1</v>
      </c>
      <c r="F174" s="266" t="s">
        <v>161</v>
      </c>
      <c r="G174" s="264"/>
      <c r="H174" s="267">
        <v>74.798999999999992</v>
      </c>
      <c r="I174" s="268"/>
      <c r="J174" s="264"/>
      <c r="K174" s="264"/>
      <c r="L174" s="269"/>
      <c r="M174" s="270"/>
      <c r="N174" s="271"/>
      <c r="O174" s="271"/>
      <c r="P174" s="271"/>
      <c r="Q174" s="271"/>
      <c r="R174" s="271"/>
      <c r="S174" s="271"/>
      <c r="T174" s="272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3" t="s">
        <v>135</v>
      </c>
      <c r="AU174" s="273" t="s">
        <v>89</v>
      </c>
      <c r="AV174" s="15" t="s">
        <v>133</v>
      </c>
      <c r="AW174" s="15" t="s">
        <v>36</v>
      </c>
      <c r="AX174" s="15" t="s">
        <v>87</v>
      </c>
      <c r="AY174" s="273" t="s">
        <v>125</v>
      </c>
    </row>
    <row r="175" s="2" customFormat="1" ht="21.75" customHeight="1">
      <c r="A175" s="38"/>
      <c r="B175" s="39"/>
      <c r="C175" s="218" t="s">
        <v>184</v>
      </c>
      <c r="D175" s="218" t="s">
        <v>128</v>
      </c>
      <c r="E175" s="219" t="s">
        <v>353</v>
      </c>
      <c r="F175" s="220" t="s">
        <v>354</v>
      </c>
      <c r="G175" s="221" t="s">
        <v>140</v>
      </c>
      <c r="H175" s="222">
        <v>154.44</v>
      </c>
      <c r="I175" s="223"/>
      <c r="J175" s="224">
        <f>ROUND(I175*H175,2)</f>
        <v>0</v>
      </c>
      <c r="K175" s="220" t="s">
        <v>312</v>
      </c>
      <c r="L175" s="44"/>
      <c r="M175" s="225" t="s">
        <v>1</v>
      </c>
      <c r="N175" s="226" t="s">
        <v>44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133</v>
      </c>
      <c r="AT175" s="229" t="s">
        <v>128</v>
      </c>
      <c r="AU175" s="229" t="s">
        <v>89</v>
      </c>
      <c r="AY175" s="17" t="s">
        <v>125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87</v>
      </c>
      <c r="BK175" s="230">
        <f>ROUND(I175*H175,2)</f>
        <v>0</v>
      </c>
      <c r="BL175" s="17" t="s">
        <v>133</v>
      </c>
      <c r="BM175" s="229" t="s">
        <v>355</v>
      </c>
    </row>
    <row r="176" s="13" customFormat="1">
      <c r="A176" s="13"/>
      <c r="B176" s="231"/>
      <c r="C176" s="232"/>
      <c r="D176" s="233" t="s">
        <v>135</v>
      </c>
      <c r="E176" s="234" t="s">
        <v>1</v>
      </c>
      <c r="F176" s="235" t="s">
        <v>356</v>
      </c>
      <c r="G176" s="232"/>
      <c r="H176" s="234" t="s">
        <v>1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135</v>
      </c>
      <c r="AU176" s="241" t="s">
        <v>89</v>
      </c>
      <c r="AV176" s="13" t="s">
        <v>87</v>
      </c>
      <c r="AW176" s="13" t="s">
        <v>36</v>
      </c>
      <c r="AX176" s="13" t="s">
        <v>79</v>
      </c>
      <c r="AY176" s="241" t="s">
        <v>125</v>
      </c>
    </row>
    <row r="177" s="13" customFormat="1">
      <c r="A177" s="13"/>
      <c r="B177" s="231"/>
      <c r="C177" s="232"/>
      <c r="D177" s="233" t="s">
        <v>135</v>
      </c>
      <c r="E177" s="234" t="s">
        <v>1</v>
      </c>
      <c r="F177" s="235" t="s">
        <v>324</v>
      </c>
      <c r="G177" s="232"/>
      <c r="H177" s="234" t="s">
        <v>1</v>
      </c>
      <c r="I177" s="236"/>
      <c r="J177" s="232"/>
      <c r="K177" s="232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135</v>
      </c>
      <c r="AU177" s="241" t="s">
        <v>89</v>
      </c>
      <c r="AV177" s="13" t="s">
        <v>87</v>
      </c>
      <c r="AW177" s="13" t="s">
        <v>36</v>
      </c>
      <c r="AX177" s="13" t="s">
        <v>79</v>
      </c>
      <c r="AY177" s="241" t="s">
        <v>125</v>
      </c>
    </row>
    <row r="178" s="14" customFormat="1">
      <c r="A178" s="14"/>
      <c r="B178" s="242"/>
      <c r="C178" s="243"/>
      <c r="D178" s="233" t="s">
        <v>135</v>
      </c>
      <c r="E178" s="244" t="s">
        <v>1</v>
      </c>
      <c r="F178" s="245" t="s">
        <v>357</v>
      </c>
      <c r="G178" s="243"/>
      <c r="H178" s="246">
        <v>154.44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135</v>
      </c>
      <c r="AU178" s="252" t="s">
        <v>89</v>
      </c>
      <c r="AV178" s="14" t="s">
        <v>89</v>
      </c>
      <c r="AW178" s="14" t="s">
        <v>36</v>
      </c>
      <c r="AX178" s="14" t="s">
        <v>87</v>
      </c>
      <c r="AY178" s="252" t="s">
        <v>125</v>
      </c>
    </row>
    <row r="179" s="2" customFormat="1" ht="24.15" customHeight="1">
      <c r="A179" s="38"/>
      <c r="B179" s="39"/>
      <c r="C179" s="218" t="s">
        <v>193</v>
      </c>
      <c r="D179" s="218" t="s">
        <v>128</v>
      </c>
      <c r="E179" s="219" t="s">
        <v>358</v>
      </c>
      <c r="F179" s="220" t="s">
        <v>359</v>
      </c>
      <c r="G179" s="221" t="s">
        <v>140</v>
      </c>
      <c r="H179" s="222">
        <v>27.300000000000001</v>
      </c>
      <c r="I179" s="223"/>
      <c r="J179" s="224">
        <f>ROUND(I179*H179,2)</f>
        <v>0</v>
      </c>
      <c r="K179" s="220" t="s">
        <v>312</v>
      </c>
      <c r="L179" s="44"/>
      <c r="M179" s="225" t="s">
        <v>1</v>
      </c>
      <c r="N179" s="226" t="s">
        <v>44</v>
      </c>
      <c r="O179" s="91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133</v>
      </c>
      <c r="AT179" s="229" t="s">
        <v>128</v>
      </c>
      <c r="AU179" s="229" t="s">
        <v>89</v>
      </c>
      <c r="AY179" s="17" t="s">
        <v>125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87</v>
      </c>
      <c r="BK179" s="230">
        <f>ROUND(I179*H179,2)</f>
        <v>0</v>
      </c>
      <c r="BL179" s="17" t="s">
        <v>133</v>
      </c>
      <c r="BM179" s="229" t="s">
        <v>360</v>
      </c>
    </row>
    <row r="180" s="13" customFormat="1">
      <c r="A180" s="13"/>
      <c r="B180" s="231"/>
      <c r="C180" s="232"/>
      <c r="D180" s="233" t="s">
        <v>135</v>
      </c>
      <c r="E180" s="234" t="s">
        <v>1</v>
      </c>
      <c r="F180" s="235" t="s">
        <v>314</v>
      </c>
      <c r="G180" s="232"/>
      <c r="H180" s="234" t="s">
        <v>1</v>
      </c>
      <c r="I180" s="236"/>
      <c r="J180" s="232"/>
      <c r="K180" s="232"/>
      <c r="L180" s="237"/>
      <c r="M180" s="238"/>
      <c r="N180" s="239"/>
      <c r="O180" s="239"/>
      <c r="P180" s="239"/>
      <c r="Q180" s="239"/>
      <c r="R180" s="239"/>
      <c r="S180" s="239"/>
      <c r="T180" s="24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135</v>
      </c>
      <c r="AU180" s="241" t="s">
        <v>89</v>
      </c>
      <c r="AV180" s="13" t="s">
        <v>87</v>
      </c>
      <c r="AW180" s="13" t="s">
        <v>36</v>
      </c>
      <c r="AX180" s="13" t="s">
        <v>79</v>
      </c>
      <c r="AY180" s="241" t="s">
        <v>125</v>
      </c>
    </row>
    <row r="181" s="14" customFormat="1">
      <c r="A181" s="14"/>
      <c r="B181" s="242"/>
      <c r="C181" s="243"/>
      <c r="D181" s="233" t="s">
        <v>135</v>
      </c>
      <c r="E181" s="244" t="s">
        <v>1</v>
      </c>
      <c r="F181" s="245" t="s">
        <v>361</v>
      </c>
      <c r="G181" s="243"/>
      <c r="H181" s="246">
        <v>14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2" t="s">
        <v>135</v>
      </c>
      <c r="AU181" s="252" t="s">
        <v>89</v>
      </c>
      <c r="AV181" s="14" t="s">
        <v>89</v>
      </c>
      <c r="AW181" s="14" t="s">
        <v>36</v>
      </c>
      <c r="AX181" s="14" t="s">
        <v>79</v>
      </c>
      <c r="AY181" s="252" t="s">
        <v>125</v>
      </c>
    </row>
    <row r="182" s="13" customFormat="1">
      <c r="A182" s="13"/>
      <c r="B182" s="231"/>
      <c r="C182" s="232"/>
      <c r="D182" s="233" t="s">
        <v>135</v>
      </c>
      <c r="E182" s="234" t="s">
        <v>1</v>
      </c>
      <c r="F182" s="235" t="s">
        <v>316</v>
      </c>
      <c r="G182" s="232"/>
      <c r="H182" s="234" t="s">
        <v>1</v>
      </c>
      <c r="I182" s="236"/>
      <c r="J182" s="232"/>
      <c r="K182" s="232"/>
      <c r="L182" s="237"/>
      <c r="M182" s="238"/>
      <c r="N182" s="239"/>
      <c r="O182" s="239"/>
      <c r="P182" s="239"/>
      <c r="Q182" s="239"/>
      <c r="R182" s="239"/>
      <c r="S182" s="239"/>
      <c r="T182" s="24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135</v>
      </c>
      <c r="AU182" s="241" t="s">
        <v>89</v>
      </c>
      <c r="AV182" s="13" t="s">
        <v>87</v>
      </c>
      <c r="AW182" s="13" t="s">
        <v>36</v>
      </c>
      <c r="AX182" s="13" t="s">
        <v>79</v>
      </c>
      <c r="AY182" s="241" t="s">
        <v>125</v>
      </c>
    </row>
    <row r="183" s="14" customFormat="1">
      <c r="A183" s="14"/>
      <c r="B183" s="242"/>
      <c r="C183" s="243"/>
      <c r="D183" s="233" t="s">
        <v>135</v>
      </c>
      <c r="E183" s="244" t="s">
        <v>1</v>
      </c>
      <c r="F183" s="245" t="s">
        <v>362</v>
      </c>
      <c r="G183" s="243"/>
      <c r="H183" s="246">
        <v>13.300000000000001</v>
      </c>
      <c r="I183" s="247"/>
      <c r="J183" s="243"/>
      <c r="K183" s="243"/>
      <c r="L183" s="248"/>
      <c r="M183" s="249"/>
      <c r="N183" s="250"/>
      <c r="O183" s="250"/>
      <c r="P183" s="250"/>
      <c r="Q183" s="250"/>
      <c r="R183" s="250"/>
      <c r="S183" s="250"/>
      <c r="T183" s="25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2" t="s">
        <v>135</v>
      </c>
      <c r="AU183" s="252" t="s">
        <v>89</v>
      </c>
      <c r="AV183" s="14" t="s">
        <v>89</v>
      </c>
      <c r="AW183" s="14" t="s">
        <v>36</v>
      </c>
      <c r="AX183" s="14" t="s">
        <v>79</v>
      </c>
      <c r="AY183" s="252" t="s">
        <v>125</v>
      </c>
    </row>
    <row r="184" s="15" customFormat="1">
      <c r="A184" s="15"/>
      <c r="B184" s="263"/>
      <c r="C184" s="264"/>
      <c r="D184" s="233" t="s">
        <v>135</v>
      </c>
      <c r="E184" s="265" t="s">
        <v>1</v>
      </c>
      <c r="F184" s="266" t="s">
        <v>161</v>
      </c>
      <c r="G184" s="264"/>
      <c r="H184" s="267">
        <v>27.300000000000001</v>
      </c>
      <c r="I184" s="268"/>
      <c r="J184" s="264"/>
      <c r="K184" s="264"/>
      <c r="L184" s="269"/>
      <c r="M184" s="270"/>
      <c r="N184" s="271"/>
      <c r="O184" s="271"/>
      <c r="P184" s="271"/>
      <c r="Q184" s="271"/>
      <c r="R184" s="271"/>
      <c r="S184" s="271"/>
      <c r="T184" s="272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73" t="s">
        <v>135</v>
      </c>
      <c r="AU184" s="273" t="s">
        <v>89</v>
      </c>
      <c r="AV184" s="15" t="s">
        <v>133</v>
      </c>
      <c r="AW184" s="15" t="s">
        <v>36</v>
      </c>
      <c r="AX184" s="15" t="s">
        <v>87</v>
      </c>
      <c r="AY184" s="273" t="s">
        <v>125</v>
      </c>
    </row>
    <row r="185" s="2" customFormat="1" ht="24.15" customHeight="1">
      <c r="A185" s="38"/>
      <c r="B185" s="39"/>
      <c r="C185" s="218" t="s">
        <v>200</v>
      </c>
      <c r="D185" s="218" t="s">
        <v>128</v>
      </c>
      <c r="E185" s="219" t="s">
        <v>363</v>
      </c>
      <c r="F185" s="220" t="s">
        <v>364</v>
      </c>
      <c r="G185" s="221" t="s">
        <v>148</v>
      </c>
      <c r="H185" s="222">
        <v>134.63800000000001</v>
      </c>
      <c r="I185" s="223"/>
      <c r="J185" s="224">
        <f>ROUND(I185*H185,2)</f>
        <v>0</v>
      </c>
      <c r="K185" s="220" t="s">
        <v>312</v>
      </c>
      <c r="L185" s="44"/>
      <c r="M185" s="225" t="s">
        <v>1</v>
      </c>
      <c r="N185" s="226" t="s">
        <v>44</v>
      </c>
      <c r="O185" s="91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133</v>
      </c>
      <c r="AT185" s="229" t="s">
        <v>128</v>
      </c>
      <c r="AU185" s="229" t="s">
        <v>89</v>
      </c>
      <c r="AY185" s="17" t="s">
        <v>125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87</v>
      </c>
      <c r="BK185" s="230">
        <f>ROUND(I185*H185,2)</f>
        <v>0</v>
      </c>
      <c r="BL185" s="17" t="s">
        <v>133</v>
      </c>
      <c r="BM185" s="229" t="s">
        <v>365</v>
      </c>
    </row>
    <row r="186" s="13" customFormat="1">
      <c r="A186" s="13"/>
      <c r="B186" s="231"/>
      <c r="C186" s="232"/>
      <c r="D186" s="233" t="s">
        <v>135</v>
      </c>
      <c r="E186" s="234" t="s">
        <v>1</v>
      </c>
      <c r="F186" s="235" t="s">
        <v>342</v>
      </c>
      <c r="G186" s="232"/>
      <c r="H186" s="234" t="s">
        <v>1</v>
      </c>
      <c r="I186" s="236"/>
      <c r="J186" s="232"/>
      <c r="K186" s="232"/>
      <c r="L186" s="237"/>
      <c r="M186" s="238"/>
      <c r="N186" s="239"/>
      <c r="O186" s="239"/>
      <c r="P186" s="239"/>
      <c r="Q186" s="239"/>
      <c r="R186" s="239"/>
      <c r="S186" s="239"/>
      <c r="T186" s="24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1" t="s">
        <v>135</v>
      </c>
      <c r="AU186" s="241" t="s">
        <v>89</v>
      </c>
      <c r="AV186" s="13" t="s">
        <v>87</v>
      </c>
      <c r="AW186" s="13" t="s">
        <v>36</v>
      </c>
      <c r="AX186" s="13" t="s">
        <v>79</v>
      </c>
      <c r="AY186" s="241" t="s">
        <v>125</v>
      </c>
    </row>
    <row r="187" s="14" customFormat="1">
      <c r="A187" s="14"/>
      <c r="B187" s="242"/>
      <c r="C187" s="243"/>
      <c r="D187" s="233" t="s">
        <v>135</v>
      </c>
      <c r="E187" s="244" t="s">
        <v>1</v>
      </c>
      <c r="F187" s="245" t="s">
        <v>366</v>
      </c>
      <c r="G187" s="243"/>
      <c r="H187" s="246">
        <v>123.55</v>
      </c>
      <c r="I187" s="247"/>
      <c r="J187" s="243"/>
      <c r="K187" s="243"/>
      <c r="L187" s="248"/>
      <c r="M187" s="249"/>
      <c r="N187" s="250"/>
      <c r="O187" s="250"/>
      <c r="P187" s="250"/>
      <c r="Q187" s="250"/>
      <c r="R187" s="250"/>
      <c r="S187" s="250"/>
      <c r="T187" s="25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2" t="s">
        <v>135</v>
      </c>
      <c r="AU187" s="252" t="s">
        <v>89</v>
      </c>
      <c r="AV187" s="14" t="s">
        <v>89</v>
      </c>
      <c r="AW187" s="14" t="s">
        <v>36</v>
      </c>
      <c r="AX187" s="14" t="s">
        <v>79</v>
      </c>
      <c r="AY187" s="252" t="s">
        <v>125</v>
      </c>
    </row>
    <row r="188" s="13" customFormat="1">
      <c r="A188" s="13"/>
      <c r="B188" s="231"/>
      <c r="C188" s="232"/>
      <c r="D188" s="233" t="s">
        <v>135</v>
      </c>
      <c r="E188" s="234" t="s">
        <v>1</v>
      </c>
      <c r="F188" s="235" t="s">
        <v>343</v>
      </c>
      <c r="G188" s="232"/>
      <c r="H188" s="234" t="s">
        <v>1</v>
      </c>
      <c r="I188" s="236"/>
      <c r="J188" s="232"/>
      <c r="K188" s="232"/>
      <c r="L188" s="237"/>
      <c r="M188" s="238"/>
      <c r="N188" s="239"/>
      <c r="O188" s="239"/>
      <c r="P188" s="239"/>
      <c r="Q188" s="239"/>
      <c r="R188" s="239"/>
      <c r="S188" s="239"/>
      <c r="T188" s="24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1" t="s">
        <v>135</v>
      </c>
      <c r="AU188" s="241" t="s">
        <v>89</v>
      </c>
      <c r="AV188" s="13" t="s">
        <v>87</v>
      </c>
      <c r="AW188" s="13" t="s">
        <v>36</v>
      </c>
      <c r="AX188" s="13" t="s">
        <v>79</v>
      </c>
      <c r="AY188" s="241" t="s">
        <v>125</v>
      </c>
    </row>
    <row r="189" s="14" customFormat="1">
      <c r="A189" s="14"/>
      <c r="B189" s="242"/>
      <c r="C189" s="243"/>
      <c r="D189" s="233" t="s">
        <v>135</v>
      </c>
      <c r="E189" s="244" t="s">
        <v>1</v>
      </c>
      <c r="F189" s="245" t="s">
        <v>367</v>
      </c>
      <c r="G189" s="243"/>
      <c r="H189" s="246">
        <v>11.087999999999999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2" t="s">
        <v>135</v>
      </c>
      <c r="AU189" s="252" t="s">
        <v>89</v>
      </c>
      <c r="AV189" s="14" t="s">
        <v>89</v>
      </c>
      <c r="AW189" s="14" t="s">
        <v>36</v>
      </c>
      <c r="AX189" s="14" t="s">
        <v>79</v>
      </c>
      <c r="AY189" s="252" t="s">
        <v>125</v>
      </c>
    </row>
    <row r="190" s="15" customFormat="1">
      <c r="A190" s="15"/>
      <c r="B190" s="263"/>
      <c r="C190" s="264"/>
      <c r="D190" s="233" t="s">
        <v>135</v>
      </c>
      <c r="E190" s="265" t="s">
        <v>1</v>
      </c>
      <c r="F190" s="266" t="s">
        <v>161</v>
      </c>
      <c r="G190" s="264"/>
      <c r="H190" s="267">
        <v>134.63800000000001</v>
      </c>
      <c r="I190" s="268"/>
      <c r="J190" s="264"/>
      <c r="K190" s="264"/>
      <c r="L190" s="269"/>
      <c r="M190" s="270"/>
      <c r="N190" s="271"/>
      <c r="O190" s="271"/>
      <c r="P190" s="271"/>
      <c r="Q190" s="271"/>
      <c r="R190" s="271"/>
      <c r="S190" s="271"/>
      <c r="T190" s="272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73" t="s">
        <v>135</v>
      </c>
      <c r="AU190" s="273" t="s">
        <v>89</v>
      </c>
      <c r="AV190" s="15" t="s">
        <v>133</v>
      </c>
      <c r="AW190" s="15" t="s">
        <v>36</v>
      </c>
      <c r="AX190" s="15" t="s">
        <v>87</v>
      </c>
      <c r="AY190" s="273" t="s">
        <v>125</v>
      </c>
    </row>
    <row r="191" s="2" customFormat="1" ht="24.15" customHeight="1">
      <c r="A191" s="38"/>
      <c r="B191" s="39"/>
      <c r="C191" s="218" t="s">
        <v>207</v>
      </c>
      <c r="D191" s="218" t="s">
        <v>128</v>
      </c>
      <c r="E191" s="219" t="s">
        <v>368</v>
      </c>
      <c r="F191" s="220" t="s">
        <v>369</v>
      </c>
      <c r="G191" s="221" t="s">
        <v>155</v>
      </c>
      <c r="H191" s="222">
        <v>47.168999999999997</v>
      </c>
      <c r="I191" s="223"/>
      <c r="J191" s="224">
        <f>ROUND(I191*H191,2)</f>
        <v>0</v>
      </c>
      <c r="K191" s="220" t="s">
        <v>312</v>
      </c>
      <c r="L191" s="44"/>
      <c r="M191" s="225" t="s">
        <v>1</v>
      </c>
      <c r="N191" s="226" t="s">
        <v>44</v>
      </c>
      <c r="O191" s="91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133</v>
      </c>
      <c r="AT191" s="229" t="s">
        <v>128</v>
      </c>
      <c r="AU191" s="229" t="s">
        <v>89</v>
      </c>
      <c r="AY191" s="17" t="s">
        <v>125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87</v>
      </c>
      <c r="BK191" s="230">
        <f>ROUND(I191*H191,2)</f>
        <v>0</v>
      </c>
      <c r="BL191" s="17" t="s">
        <v>133</v>
      </c>
      <c r="BM191" s="229" t="s">
        <v>370</v>
      </c>
    </row>
    <row r="192" s="13" customFormat="1">
      <c r="A192" s="13"/>
      <c r="B192" s="231"/>
      <c r="C192" s="232"/>
      <c r="D192" s="233" t="s">
        <v>135</v>
      </c>
      <c r="E192" s="234" t="s">
        <v>1</v>
      </c>
      <c r="F192" s="235" t="s">
        <v>371</v>
      </c>
      <c r="G192" s="232"/>
      <c r="H192" s="234" t="s">
        <v>1</v>
      </c>
      <c r="I192" s="236"/>
      <c r="J192" s="232"/>
      <c r="K192" s="232"/>
      <c r="L192" s="237"/>
      <c r="M192" s="238"/>
      <c r="N192" s="239"/>
      <c r="O192" s="239"/>
      <c r="P192" s="239"/>
      <c r="Q192" s="239"/>
      <c r="R192" s="239"/>
      <c r="S192" s="239"/>
      <c r="T192" s="24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1" t="s">
        <v>135</v>
      </c>
      <c r="AU192" s="241" t="s">
        <v>89</v>
      </c>
      <c r="AV192" s="13" t="s">
        <v>87</v>
      </c>
      <c r="AW192" s="13" t="s">
        <v>36</v>
      </c>
      <c r="AX192" s="13" t="s">
        <v>79</v>
      </c>
      <c r="AY192" s="241" t="s">
        <v>125</v>
      </c>
    </row>
    <row r="193" s="14" customFormat="1">
      <c r="A193" s="14"/>
      <c r="B193" s="242"/>
      <c r="C193" s="243"/>
      <c r="D193" s="233" t="s">
        <v>135</v>
      </c>
      <c r="E193" s="244" t="s">
        <v>1</v>
      </c>
      <c r="F193" s="245" t="s">
        <v>372</v>
      </c>
      <c r="G193" s="243"/>
      <c r="H193" s="246">
        <v>55.634999999999998</v>
      </c>
      <c r="I193" s="247"/>
      <c r="J193" s="243"/>
      <c r="K193" s="243"/>
      <c r="L193" s="248"/>
      <c r="M193" s="249"/>
      <c r="N193" s="250"/>
      <c r="O193" s="250"/>
      <c r="P193" s="250"/>
      <c r="Q193" s="250"/>
      <c r="R193" s="250"/>
      <c r="S193" s="250"/>
      <c r="T193" s="25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2" t="s">
        <v>135</v>
      </c>
      <c r="AU193" s="252" t="s">
        <v>89</v>
      </c>
      <c r="AV193" s="14" t="s">
        <v>89</v>
      </c>
      <c r="AW193" s="14" t="s">
        <v>36</v>
      </c>
      <c r="AX193" s="14" t="s">
        <v>79</v>
      </c>
      <c r="AY193" s="252" t="s">
        <v>125</v>
      </c>
    </row>
    <row r="194" s="13" customFormat="1">
      <c r="A194" s="13"/>
      <c r="B194" s="231"/>
      <c r="C194" s="232"/>
      <c r="D194" s="233" t="s">
        <v>135</v>
      </c>
      <c r="E194" s="234" t="s">
        <v>1</v>
      </c>
      <c r="F194" s="235" t="s">
        <v>373</v>
      </c>
      <c r="G194" s="232"/>
      <c r="H194" s="234" t="s">
        <v>1</v>
      </c>
      <c r="I194" s="236"/>
      <c r="J194" s="232"/>
      <c r="K194" s="232"/>
      <c r="L194" s="237"/>
      <c r="M194" s="238"/>
      <c r="N194" s="239"/>
      <c r="O194" s="239"/>
      <c r="P194" s="239"/>
      <c r="Q194" s="239"/>
      <c r="R194" s="239"/>
      <c r="S194" s="239"/>
      <c r="T194" s="24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1" t="s">
        <v>135</v>
      </c>
      <c r="AU194" s="241" t="s">
        <v>89</v>
      </c>
      <c r="AV194" s="13" t="s">
        <v>87</v>
      </c>
      <c r="AW194" s="13" t="s">
        <v>36</v>
      </c>
      <c r="AX194" s="13" t="s">
        <v>79</v>
      </c>
      <c r="AY194" s="241" t="s">
        <v>125</v>
      </c>
    </row>
    <row r="195" s="13" customFormat="1">
      <c r="A195" s="13"/>
      <c r="B195" s="231"/>
      <c r="C195" s="232"/>
      <c r="D195" s="233" t="s">
        <v>135</v>
      </c>
      <c r="E195" s="234" t="s">
        <v>1</v>
      </c>
      <c r="F195" s="235" t="s">
        <v>374</v>
      </c>
      <c r="G195" s="232"/>
      <c r="H195" s="234" t="s">
        <v>1</v>
      </c>
      <c r="I195" s="236"/>
      <c r="J195" s="232"/>
      <c r="K195" s="232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135</v>
      </c>
      <c r="AU195" s="241" t="s">
        <v>89</v>
      </c>
      <c r="AV195" s="13" t="s">
        <v>87</v>
      </c>
      <c r="AW195" s="13" t="s">
        <v>36</v>
      </c>
      <c r="AX195" s="13" t="s">
        <v>79</v>
      </c>
      <c r="AY195" s="241" t="s">
        <v>125</v>
      </c>
    </row>
    <row r="196" s="14" customFormat="1">
      <c r="A196" s="14"/>
      <c r="B196" s="242"/>
      <c r="C196" s="243"/>
      <c r="D196" s="233" t="s">
        <v>135</v>
      </c>
      <c r="E196" s="244" t="s">
        <v>1</v>
      </c>
      <c r="F196" s="245" t="s">
        <v>375</v>
      </c>
      <c r="G196" s="243"/>
      <c r="H196" s="246">
        <v>-8.3209999999999997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2" t="s">
        <v>135</v>
      </c>
      <c r="AU196" s="252" t="s">
        <v>89</v>
      </c>
      <c r="AV196" s="14" t="s">
        <v>89</v>
      </c>
      <c r="AW196" s="14" t="s">
        <v>36</v>
      </c>
      <c r="AX196" s="14" t="s">
        <v>79</v>
      </c>
      <c r="AY196" s="252" t="s">
        <v>125</v>
      </c>
    </row>
    <row r="197" s="13" customFormat="1">
      <c r="A197" s="13"/>
      <c r="B197" s="231"/>
      <c r="C197" s="232"/>
      <c r="D197" s="233" t="s">
        <v>135</v>
      </c>
      <c r="E197" s="234" t="s">
        <v>1</v>
      </c>
      <c r="F197" s="235" t="s">
        <v>376</v>
      </c>
      <c r="G197" s="232"/>
      <c r="H197" s="234" t="s">
        <v>1</v>
      </c>
      <c r="I197" s="236"/>
      <c r="J197" s="232"/>
      <c r="K197" s="232"/>
      <c r="L197" s="237"/>
      <c r="M197" s="238"/>
      <c r="N197" s="239"/>
      <c r="O197" s="239"/>
      <c r="P197" s="239"/>
      <c r="Q197" s="239"/>
      <c r="R197" s="239"/>
      <c r="S197" s="239"/>
      <c r="T197" s="24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1" t="s">
        <v>135</v>
      </c>
      <c r="AU197" s="241" t="s">
        <v>89</v>
      </c>
      <c r="AV197" s="13" t="s">
        <v>87</v>
      </c>
      <c r="AW197" s="13" t="s">
        <v>36</v>
      </c>
      <c r="AX197" s="13" t="s">
        <v>79</v>
      </c>
      <c r="AY197" s="241" t="s">
        <v>125</v>
      </c>
    </row>
    <row r="198" s="14" customFormat="1">
      <c r="A198" s="14"/>
      <c r="B198" s="242"/>
      <c r="C198" s="243"/>
      <c r="D198" s="233" t="s">
        <v>135</v>
      </c>
      <c r="E198" s="244" t="s">
        <v>1</v>
      </c>
      <c r="F198" s="245" t="s">
        <v>377</v>
      </c>
      <c r="G198" s="243"/>
      <c r="H198" s="246">
        <v>-5.2990000000000004</v>
      </c>
      <c r="I198" s="247"/>
      <c r="J198" s="243"/>
      <c r="K198" s="243"/>
      <c r="L198" s="248"/>
      <c r="M198" s="249"/>
      <c r="N198" s="250"/>
      <c r="O198" s="250"/>
      <c r="P198" s="250"/>
      <c r="Q198" s="250"/>
      <c r="R198" s="250"/>
      <c r="S198" s="250"/>
      <c r="T198" s="25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2" t="s">
        <v>135</v>
      </c>
      <c r="AU198" s="252" t="s">
        <v>89</v>
      </c>
      <c r="AV198" s="14" t="s">
        <v>89</v>
      </c>
      <c r="AW198" s="14" t="s">
        <v>36</v>
      </c>
      <c r="AX198" s="14" t="s">
        <v>79</v>
      </c>
      <c r="AY198" s="252" t="s">
        <v>125</v>
      </c>
    </row>
    <row r="199" s="13" customFormat="1">
      <c r="A199" s="13"/>
      <c r="B199" s="231"/>
      <c r="C199" s="232"/>
      <c r="D199" s="233" t="s">
        <v>135</v>
      </c>
      <c r="E199" s="234" t="s">
        <v>1</v>
      </c>
      <c r="F199" s="235" t="s">
        <v>378</v>
      </c>
      <c r="G199" s="232"/>
      <c r="H199" s="234" t="s">
        <v>1</v>
      </c>
      <c r="I199" s="236"/>
      <c r="J199" s="232"/>
      <c r="K199" s="232"/>
      <c r="L199" s="237"/>
      <c r="M199" s="238"/>
      <c r="N199" s="239"/>
      <c r="O199" s="239"/>
      <c r="P199" s="239"/>
      <c r="Q199" s="239"/>
      <c r="R199" s="239"/>
      <c r="S199" s="239"/>
      <c r="T199" s="24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1" t="s">
        <v>135</v>
      </c>
      <c r="AU199" s="241" t="s">
        <v>89</v>
      </c>
      <c r="AV199" s="13" t="s">
        <v>87</v>
      </c>
      <c r="AW199" s="13" t="s">
        <v>36</v>
      </c>
      <c r="AX199" s="13" t="s">
        <v>79</v>
      </c>
      <c r="AY199" s="241" t="s">
        <v>125</v>
      </c>
    </row>
    <row r="200" s="13" customFormat="1">
      <c r="A200" s="13"/>
      <c r="B200" s="231"/>
      <c r="C200" s="232"/>
      <c r="D200" s="233" t="s">
        <v>135</v>
      </c>
      <c r="E200" s="234" t="s">
        <v>1</v>
      </c>
      <c r="F200" s="235" t="s">
        <v>379</v>
      </c>
      <c r="G200" s="232"/>
      <c r="H200" s="234" t="s">
        <v>1</v>
      </c>
      <c r="I200" s="236"/>
      <c r="J200" s="232"/>
      <c r="K200" s="232"/>
      <c r="L200" s="237"/>
      <c r="M200" s="238"/>
      <c r="N200" s="239"/>
      <c r="O200" s="239"/>
      <c r="P200" s="239"/>
      <c r="Q200" s="239"/>
      <c r="R200" s="239"/>
      <c r="S200" s="239"/>
      <c r="T200" s="24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1" t="s">
        <v>135</v>
      </c>
      <c r="AU200" s="241" t="s">
        <v>89</v>
      </c>
      <c r="AV200" s="13" t="s">
        <v>87</v>
      </c>
      <c r="AW200" s="13" t="s">
        <v>36</v>
      </c>
      <c r="AX200" s="13" t="s">
        <v>79</v>
      </c>
      <c r="AY200" s="241" t="s">
        <v>125</v>
      </c>
    </row>
    <row r="201" s="14" customFormat="1">
      <c r="A201" s="14"/>
      <c r="B201" s="242"/>
      <c r="C201" s="243"/>
      <c r="D201" s="233" t="s">
        <v>135</v>
      </c>
      <c r="E201" s="244" t="s">
        <v>1</v>
      </c>
      <c r="F201" s="245" t="s">
        <v>380</v>
      </c>
      <c r="G201" s="243"/>
      <c r="H201" s="246">
        <v>1.728</v>
      </c>
      <c r="I201" s="247"/>
      <c r="J201" s="243"/>
      <c r="K201" s="243"/>
      <c r="L201" s="248"/>
      <c r="M201" s="249"/>
      <c r="N201" s="250"/>
      <c r="O201" s="250"/>
      <c r="P201" s="250"/>
      <c r="Q201" s="250"/>
      <c r="R201" s="250"/>
      <c r="S201" s="250"/>
      <c r="T201" s="25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2" t="s">
        <v>135</v>
      </c>
      <c r="AU201" s="252" t="s">
        <v>89</v>
      </c>
      <c r="AV201" s="14" t="s">
        <v>89</v>
      </c>
      <c r="AW201" s="14" t="s">
        <v>36</v>
      </c>
      <c r="AX201" s="14" t="s">
        <v>79</v>
      </c>
      <c r="AY201" s="252" t="s">
        <v>125</v>
      </c>
    </row>
    <row r="202" s="13" customFormat="1">
      <c r="A202" s="13"/>
      <c r="B202" s="231"/>
      <c r="C202" s="232"/>
      <c r="D202" s="233" t="s">
        <v>135</v>
      </c>
      <c r="E202" s="234" t="s">
        <v>1</v>
      </c>
      <c r="F202" s="235" t="s">
        <v>381</v>
      </c>
      <c r="G202" s="232"/>
      <c r="H202" s="234" t="s">
        <v>1</v>
      </c>
      <c r="I202" s="236"/>
      <c r="J202" s="232"/>
      <c r="K202" s="232"/>
      <c r="L202" s="237"/>
      <c r="M202" s="238"/>
      <c r="N202" s="239"/>
      <c r="O202" s="239"/>
      <c r="P202" s="239"/>
      <c r="Q202" s="239"/>
      <c r="R202" s="239"/>
      <c r="S202" s="239"/>
      <c r="T202" s="24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1" t="s">
        <v>135</v>
      </c>
      <c r="AU202" s="241" t="s">
        <v>89</v>
      </c>
      <c r="AV202" s="13" t="s">
        <v>87</v>
      </c>
      <c r="AW202" s="13" t="s">
        <v>36</v>
      </c>
      <c r="AX202" s="13" t="s">
        <v>79</v>
      </c>
      <c r="AY202" s="241" t="s">
        <v>125</v>
      </c>
    </row>
    <row r="203" s="14" customFormat="1">
      <c r="A203" s="14"/>
      <c r="B203" s="242"/>
      <c r="C203" s="243"/>
      <c r="D203" s="233" t="s">
        <v>135</v>
      </c>
      <c r="E203" s="244" t="s">
        <v>1</v>
      </c>
      <c r="F203" s="245" t="s">
        <v>382</v>
      </c>
      <c r="G203" s="243"/>
      <c r="H203" s="246">
        <v>3.4260000000000002</v>
      </c>
      <c r="I203" s="247"/>
      <c r="J203" s="243"/>
      <c r="K203" s="243"/>
      <c r="L203" s="248"/>
      <c r="M203" s="249"/>
      <c r="N203" s="250"/>
      <c r="O203" s="250"/>
      <c r="P203" s="250"/>
      <c r="Q203" s="250"/>
      <c r="R203" s="250"/>
      <c r="S203" s="250"/>
      <c r="T203" s="25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2" t="s">
        <v>135</v>
      </c>
      <c r="AU203" s="252" t="s">
        <v>89</v>
      </c>
      <c r="AV203" s="14" t="s">
        <v>89</v>
      </c>
      <c r="AW203" s="14" t="s">
        <v>36</v>
      </c>
      <c r="AX203" s="14" t="s">
        <v>79</v>
      </c>
      <c r="AY203" s="252" t="s">
        <v>125</v>
      </c>
    </row>
    <row r="204" s="15" customFormat="1">
      <c r="A204" s="15"/>
      <c r="B204" s="263"/>
      <c r="C204" s="264"/>
      <c r="D204" s="233" t="s">
        <v>135</v>
      </c>
      <c r="E204" s="265" t="s">
        <v>1</v>
      </c>
      <c r="F204" s="266" t="s">
        <v>161</v>
      </c>
      <c r="G204" s="264"/>
      <c r="H204" s="267">
        <v>47.169000000000004</v>
      </c>
      <c r="I204" s="268"/>
      <c r="J204" s="264"/>
      <c r="K204" s="264"/>
      <c r="L204" s="269"/>
      <c r="M204" s="270"/>
      <c r="N204" s="271"/>
      <c r="O204" s="271"/>
      <c r="P204" s="271"/>
      <c r="Q204" s="271"/>
      <c r="R204" s="271"/>
      <c r="S204" s="271"/>
      <c r="T204" s="272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73" t="s">
        <v>135</v>
      </c>
      <c r="AU204" s="273" t="s">
        <v>89</v>
      </c>
      <c r="AV204" s="15" t="s">
        <v>133</v>
      </c>
      <c r="AW204" s="15" t="s">
        <v>36</v>
      </c>
      <c r="AX204" s="15" t="s">
        <v>87</v>
      </c>
      <c r="AY204" s="273" t="s">
        <v>125</v>
      </c>
    </row>
    <row r="205" s="2" customFormat="1" ht="16.5" customHeight="1">
      <c r="A205" s="38"/>
      <c r="B205" s="39"/>
      <c r="C205" s="253" t="s">
        <v>213</v>
      </c>
      <c r="D205" s="253" t="s">
        <v>145</v>
      </c>
      <c r="E205" s="254" t="s">
        <v>383</v>
      </c>
      <c r="F205" s="255" t="s">
        <v>384</v>
      </c>
      <c r="G205" s="256" t="s">
        <v>148</v>
      </c>
      <c r="H205" s="257">
        <v>94.337999999999994</v>
      </c>
      <c r="I205" s="258"/>
      <c r="J205" s="259">
        <f>ROUND(I205*H205,2)</f>
        <v>0</v>
      </c>
      <c r="K205" s="255" t="s">
        <v>312</v>
      </c>
      <c r="L205" s="260"/>
      <c r="M205" s="261" t="s">
        <v>1</v>
      </c>
      <c r="N205" s="262" t="s">
        <v>44</v>
      </c>
      <c r="O205" s="91"/>
      <c r="P205" s="227">
        <f>O205*H205</f>
        <v>0</v>
      </c>
      <c r="Q205" s="227">
        <v>1</v>
      </c>
      <c r="R205" s="227">
        <f>Q205*H205</f>
        <v>94.337999999999994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149</v>
      </c>
      <c r="AT205" s="229" t="s">
        <v>145</v>
      </c>
      <c r="AU205" s="229" t="s">
        <v>89</v>
      </c>
      <c r="AY205" s="17" t="s">
        <v>125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87</v>
      </c>
      <c r="BK205" s="230">
        <f>ROUND(I205*H205,2)</f>
        <v>0</v>
      </c>
      <c r="BL205" s="17" t="s">
        <v>133</v>
      </c>
      <c r="BM205" s="229" t="s">
        <v>385</v>
      </c>
    </row>
    <row r="206" s="14" customFormat="1">
      <c r="A206" s="14"/>
      <c r="B206" s="242"/>
      <c r="C206" s="243"/>
      <c r="D206" s="233" t="s">
        <v>135</v>
      </c>
      <c r="E206" s="243"/>
      <c r="F206" s="245" t="s">
        <v>386</v>
      </c>
      <c r="G206" s="243"/>
      <c r="H206" s="246">
        <v>94.337999999999994</v>
      </c>
      <c r="I206" s="247"/>
      <c r="J206" s="243"/>
      <c r="K206" s="243"/>
      <c r="L206" s="248"/>
      <c r="M206" s="249"/>
      <c r="N206" s="250"/>
      <c r="O206" s="250"/>
      <c r="P206" s="250"/>
      <c r="Q206" s="250"/>
      <c r="R206" s="250"/>
      <c r="S206" s="250"/>
      <c r="T206" s="25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2" t="s">
        <v>135</v>
      </c>
      <c r="AU206" s="252" t="s">
        <v>89</v>
      </c>
      <c r="AV206" s="14" t="s">
        <v>89</v>
      </c>
      <c r="AW206" s="14" t="s">
        <v>4</v>
      </c>
      <c r="AX206" s="14" t="s">
        <v>87</v>
      </c>
      <c r="AY206" s="252" t="s">
        <v>125</v>
      </c>
    </row>
    <row r="207" s="2" customFormat="1" ht="24.15" customHeight="1">
      <c r="A207" s="38"/>
      <c r="B207" s="39"/>
      <c r="C207" s="218" t="s">
        <v>217</v>
      </c>
      <c r="D207" s="218" t="s">
        <v>128</v>
      </c>
      <c r="E207" s="219" t="s">
        <v>387</v>
      </c>
      <c r="F207" s="220" t="s">
        <v>388</v>
      </c>
      <c r="G207" s="221" t="s">
        <v>140</v>
      </c>
      <c r="H207" s="222">
        <v>172.63</v>
      </c>
      <c r="I207" s="223"/>
      <c r="J207" s="224">
        <f>ROUND(I207*H207,2)</f>
        <v>0</v>
      </c>
      <c r="K207" s="220" t="s">
        <v>312</v>
      </c>
      <c r="L207" s="44"/>
      <c r="M207" s="225" t="s">
        <v>1</v>
      </c>
      <c r="N207" s="226" t="s">
        <v>44</v>
      </c>
      <c r="O207" s="91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133</v>
      </c>
      <c r="AT207" s="229" t="s">
        <v>128</v>
      </c>
      <c r="AU207" s="229" t="s">
        <v>89</v>
      </c>
      <c r="AY207" s="17" t="s">
        <v>125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87</v>
      </c>
      <c r="BK207" s="230">
        <f>ROUND(I207*H207,2)</f>
        <v>0</v>
      </c>
      <c r="BL207" s="17" t="s">
        <v>133</v>
      </c>
      <c r="BM207" s="229" t="s">
        <v>389</v>
      </c>
    </row>
    <row r="208" s="13" customFormat="1">
      <c r="A208" s="13"/>
      <c r="B208" s="231"/>
      <c r="C208" s="232"/>
      <c r="D208" s="233" t="s">
        <v>135</v>
      </c>
      <c r="E208" s="234" t="s">
        <v>1</v>
      </c>
      <c r="F208" s="235" t="s">
        <v>314</v>
      </c>
      <c r="G208" s="232"/>
      <c r="H208" s="234" t="s">
        <v>1</v>
      </c>
      <c r="I208" s="236"/>
      <c r="J208" s="232"/>
      <c r="K208" s="232"/>
      <c r="L208" s="237"/>
      <c r="M208" s="238"/>
      <c r="N208" s="239"/>
      <c r="O208" s="239"/>
      <c r="P208" s="239"/>
      <c r="Q208" s="239"/>
      <c r="R208" s="239"/>
      <c r="S208" s="239"/>
      <c r="T208" s="24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1" t="s">
        <v>135</v>
      </c>
      <c r="AU208" s="241" t="s">
        <v>89</v>
      </c>
      <c r="AV208" s="13" t="s">
        <v>87</v>
      </c>
      <c r="AW208" s="13" t="s">
        <v>36</v>
      </c>
      <c r="AX208" s="13" t="s">
        <v>79</v>
      </c>
      <c r="AY208" s="241" t="s">
        <v>125</v>
      </c>
    </row>
    <row r="209" s="14" customFormat="1">
      <c r="A209" s="14"/>
      <c r="B209" s="242"/>
      <c r="C209" s="243"/>
      <c r="D209" s="233" t="s">
        <v>135</v>
      </c>
      <c r="E209" s="244" t="s">
        <v>1</v>
      </c>
      <c r="F209" s="245" t="s">
        <v>390</v>
      </c>
      <c r="G209" s="243"/>
      <c r="H209" s="246">
        <v>104.16</v>
      </c>
      <c r="I209" s="247"/>
      <c r="J209" s="243"/>
      <c r="K209" s="243"/>
      <c r="L209" s="248"/>
      <c r="M209" s="249"/>
      <c r="N209" s="250"/>
      <c r="O209" s="250"/>
      <c r="P209" s="250"/>
      <c r="Q209" s="250"/>
      <c r="R209" s="250"/>
      <c r="S209" s="250"/>
      <c r="T209" s="25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2" t="s">
        <v>135</v>
      </c>
      <c r="AU209" s="252" t="s">
        <v>89</v>
      </c>
      <c r="AV209" s="14" t="s">
        <v>89</v>
      </c>
      <c r="AW209" s="14" t="s">
        <v>36</v>
      </c>
      <c r="AX209" s="14" t="s">
        <v>79</v>
      </c>
      <c r="AY209" s="252" t="s">
        <v>125</v>
      </c>
    </row>
    <row r="210" s="13" customFormat="1">
      <c r="A210" s="13"/>
      <c r="B210" s="231"/>
      <c r="C210" s="232"/>
      <c r="D210" s="233" t="s">
        <v>135</v>
      </c>
      <c r="E210" s="234" t="s">
        <v>1</v>
      </c>
      <c r="F210" s="235" t="s">
        <v>316</v>
      </c>
      <c r="G210" s="232"/>
      <c r="H210" s="234" t="s">
        <v>1</v>
      </c>
      <c r="I210" s="236"/>
      <c r="J210" s="232"/>
      <c r="K210" s="232"/>
      <c r="L210" s="237"/>
      <c r="M210" s="238"/>
      <c r="N210" s="239"/>
      <c r="O210" s="239"/>
      <c r="P210" s="239"/>
      <c r="Q210" s="239"/>
      <c r="R210" s="239"/>
      <c r="S210" s="239"/>
      <c r="T210" s="24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1" t="s">
        <v>135</v>
      </c>
      <c r="AU210" s="241" t="s">
        <v>89</v>
      </c>
      <c r="AV210" s="13" t="s">
        <v>87</v>
      </c>
      <c r="AW210" s="13" t="s">
        <v>36</v>
      </c>
      <c r="AX210" s="13" t="s">
        <v>79</v>
      </c>
      <c r="AY210" s="241" t="s">
        <v>125</v>
      </c>
    </row>
    <row r="211" s="14" customFormat="1">
      <c r="A211" s="14"/>
      <c r="B211" s="242"/>
      <c r="C211" s="243"/>
      <c r="D211" s="233" t="s">
        <v>135</v>
      </c>
      <c r="E211" s="244" t="s">
        <v>1</v>
      </c>
      <c r="F211" s="245" t="s">
        <v>391</v>
      </c>
      <c r="G211" s="243"/>
      <c r="H211" s="246">
        <v>68.469999999999999</v>
      </c>
      <c r="I211" s="247"/>
      <c r="J211" s="243"/>
      <c r="K211" s="243"/>
      <c r="L211" s="248"/>
      <c r="M211" s="249"/>
      <c r="N211" s="250"/>
      <c r="O211" s="250"/>
      <c r="P211" s="250"/>
      <c r="Q211" s="250"/>
      <c r="R211" s="250"/>
      <c r="S211" s="250"/>
      <c r="T211" s="25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2" t="s">
        <v>135</v>
      </c>
      <c r="AU211" s="252" t="s">
        <v>89</v>
      </c>
      <c r="AV211" s="14" t="s">
        <v>89</v>
      </c>
      <c r="AW211" s="14" t="s">
        <v>36</v>
      </c>
      <c r="AX211" s="14" t="s">
        <v>79</v>
      </c>
      <c r="AY211" s="252" t="s">
        <v>125</v>
      </c>
    </row>
    <row r="212" s="15" customFormat="1">
      <c r="A212" s="15"/>
      <c r="B212" s="263"/>
      <c r="C212" s="264"/>
      <c r="D212" s="233" t="s">
        <v>135</v>
      </c>
      <c r="E212" s="265" t="s">
        <v>1</v>
      </c>
      <c r="F212" s="266" t="s">
        <v>161</v>
      </c>
      <c r="G212" s="264"/>
      <c r="H212" s="267">
        <v>172.63</v>
      </c>
      <c r="I212" s="268"/>
      <c r="J212" s="264"/>
      <c r="K212" s="264"/>
      <c r="L212" s="269"/>
      <c r="M212" s="270"/>
      <c r="N212" s="271"/>
      <c r="O212" s="271"/>
      <c r="P212" s="271"/>
      <c r="Q212" s="271"/>
      <c r="R212" s="271"/>
      <c r="S212" s="271"/>
      <c r="T212" s="272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73" t="s">
        <v>135</v>
      </c>
      <c r="AU212" s="273" t="s">
        <v>89</v>
      </c>
      <c r="AV212" s="15" t="s">
        <v>133</v>
      </c>
      <c r="AW212" s="15" t="s">
        <v>36</v>
      </c>
      <c r="AX212" s="15" t="s">
        <v>87</v>
      </c>
      <c r="AY212" s="273" t="s">
        <v>125</v>
      </c>
    </row>
    <row r="213" s="2" customFormat="1" ht="16.5" customHeight="1">
      <c r="A213" s="38"/>
      <c r="B213" s="39"/>
      <c r="C213" s="253" t="s">
        <v>8</v>
      </c>
      <c r="D213" s="253" t="s">
        <v>145</v>
      </c>
      <c r="E213" s="254" t="s">
        <v>392</v>
      </c>
      <c r="F213" s="255" t="s">
        <v>393</v>
      </c>
      <c r="G213" s="256" t="s">
        <v>394</v>
      </c>
      <c r="H213" s="257">
        <v>3.4529999999999998</v>
      </c>
      <c r="I213" s="258"/>
      <c r="J213" s="259">
        <f>ROUND(I213*H213,2)</f>
        <v>0</v>
      </c>
      <c r="K213" s="255" t="s">
        <v>312</v>
      </c>
      <c r="L213" s="260"/>
      <c r="M213" s="261" t="s">
        <v>1</v>
      </c>
      <c r="N213" s="262" t="s">
        <v>44</v>
      </c>
      <c r="O213" s="91"/>
      <c r="P213" s="227">
        <f>O213*H213</f>
        <v>0</v>
      </c>
      <c r="Q213" s="227">
        <v>0.001</v>
      </c>
      <c r="R213" s="227">
        <f>Q213*H213</f>
        <v>0.0034529999999999999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149</v>
      </c>
      <c r="AT213" s="229" t="s">
        <v>145</v>
      </c>
      <c r="AU213" s="229" t="s">
        <v>89</v>
      </c>
      <c r="AY213" s="17" t="s">
        <v>125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87</v>
      </c>
      <c r="BK213" s="230">
        <f>ROUND(I213*H213,2)</f>
        <v>0</v>
      </c>
      <c r="BL213" s="17" t="s">
        <v>133</v>
      </c>
      <c r="BM213" s="229" t="s">
        <v>395</v>
      </c>
    </row>
    <row r="214" s="14" customFormat="1">
      <c r="A214" s="14"/>
      <c r="B214" s="242"/>
      <c r="C214" s="243"/>
      <c r="D214" s="233" t="s">
        <v>135</v>
      </c>
      <c r="E214" s="243"/>
      <c r="F214" s="245" t="s">
        <v>396</v>
      </c>
      <c r="G214" s="243"/>
      <c r="H214" s="246">
        <v>3.4529999999999998</v>
      </c>
      <c r="I214" s="247"/>
      <c r="J214" s="243"/>
      <c r="K214" s="243"/>
      <c r="L214" s="248"/>
      <c r="M214" s="249"/>
      <c r="N214" s="250"/>
      <c r="O214" s="250"/>
      <c r="P214" s="250"/>
      <c r="Q214" s="250"/>
      <c r="R214" s="250"/>
      <c r="S214" s="250"/>
      <c r="T214" s="25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2" t="s">
        <v>135</v>
      </c>
      <c r="AU214" s="252" t="s">
        <v>89</v>
      </c>
      <c r="AV214" s="14" t="s">
        <v>89</v>
      </c>
      <c r="AW214" s="14" t="s">
        <v>4</v>
      </c>
      <c r="AX214" s="14" t="s">
        <v>87</v>
      </c>
      <c r="AY214" s="252" t="s">
        <v>125</v>
      </c>
    </row>
    <row r="215" s="2" customFormat="1" ht="24.15" customHeight="1">
      <c r="A215" s="38"/>
      <c r="B215" s="39"/>
      <c r="C215" s="218" t="s">
        <v>226</v>
      </c>
      <c r="D215" s="218" t="s">
        <v>128</v>
      </c>
      <c r="E215" s="219" t="s">
        <v>397</v>
      </c>
      <c r="F215" s="220" t="s">
        <v>398</v>
      </c>
      <c r="G215" s="221" t="s">
        <v>140</v>
      </c>
      <c r="H215" s="222">
        <v>23.75</v>
      </c>
      <c r="I215" s="223"/>
      <c r="J215" s="224">
        <f>ROUND(I215*H215,2)</f>
        <v>0</v>
      </c>
      <c r="K215" s="220" t="s">
        <v>312</v>
      </c>
      <c r="L215" s="44"/>
      <c r="M215" s="225" t="s">
        <v>1</v>
      </c>
      <c r="N215" s="226" t="s">
        <v>44</v>
      </c>
      <c r="O215" s="91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133</v>
      </c>
      <c r="AT215" s="229" t="s">
        <v>128</v>
      </c>
      <c r="AU215" s="229" t="s">
        <v>89</v>
      </c>
      <c r="AY215" s="17" t="s">
        <v>125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87</v>
      </c>
      <c r="BK215" s="230">
        <f>ROUND(I215*H215,2)</f>
        <v>0</v>
      </c>
      <c r="BL215" s="17" t="s">
        <v>133</v>
      </c>
      <c r="BM215" s="229" t="s">
        <v>399</v>
      </c>
    </row>
    <row r="216" s="13" customFormat="1">
      <c r="A216" s="13"/>
      <c r="B216" s="231"/>
      <c r="C216" s="232"/>
      <c r="D216" s="233" t="s">
        <v>135</v>
      </c>
      <c r="E216" s="234" t="s">
        <v>1</v>
      </c>
      <c r="F216" s="235" t="s">
        <v>324</v>
      </c>
      <c r="G216" s="232"/>
      <c r="H216" s="234" t="s">
        <v>1</v>
      </c>
      <c r="I216" s="236"/>
      <c r="J216" s="232"/>
      <c r="K216" s="232"/>
      <c r="L216" s="237"/>
      <c r="M216" s="238"/>
      <c r="N216" s="239"/>
      <c r="O216" s="239"/>
      <c r="P216" s="239"/>
      <c r="Q216" s="239"/>
      <c r="R216" s="239"/>
      <c r="S216" s="239"/>
      <c r="T216" s="24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1" t="s">
        <v>135</v>
      </c>
      <c r="AU216" s="241" t="s">
        <v>89</v>
      </c>
      <c r="AV216" s="13" t="s">
        <v>87</v>
      </c>
      <c r="AW216" s="13" t="s">
        <v>36</v>
      </c>
      <c r="AX216" s="13" t="s">
        <v>79</v>
      </c>
      <c r="AY216" s="241" t="s">
        <v>125</v>
      </c>
    </row>
    <row r="217" s="14" customFormat="1">
      <c r="A217" s="14"/>
      <c r="B217" s="242"/>
      <c r="C217" s="243"/>
      <c r="D217" s="233" t="s">
        <v>135</v>
      </c>
      <c r="E217" s="244" t="s">
        <v>1</v>
      </c>
      <c r="F217" s="245" t="s">
        <v>400</v>
      </c>
      <c r="G217" s="243"/>
      <c r="H217" s="246">
        <v>23.75</v>
      </c>
      <c r="I217" s="247"/>
      <c r="J217" s="243"/>
      <c r="K217" s="243"/>
      <c r="L217" s="248"/>
      <c r="M217" s="249"/>
      <c r="N217" s="250"/>
      <c r="O217" s="250"/>
      <c r="P217" s="250"/>
      <c r="Q217" s="250"/>
      <c r="R217" s="250"/>
      <c r="S217" s="250"/>
      <c r="T217" s="25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2" t="s">
        <v>135</v>
      </c>
      <c r="AU217" s="252" t="s">
        <v>89</v>
      </c>
      <c r="AV217" s="14" t="s">
        <v>89</v>
      </c>
      <c r="AW217" s="14" t="s">
        <v>36</v>
      </c>
      <c r="AX217" s="14" t="s">
        <v>87</v>
      </c>
      <c r="AY217" s="252" t="s">
        <v>125</v>
      </c>
    </row>
    <row r="218" s="2" customFormat="1" ht="24.15" customHeight="1">
      <c r="A218" s="38"/>
      <c r="B218" s="39"/>
      <c r="C218" s="218" t="s">
        <v>232</v>
      </c>
      <c r="D218" s="218" t="s">
        <v>128</v>
      </c>
      <c r="E218" s="219" t="s">
        <v>401</v>
      </c>
      <c r="F218" s="220" t="s">
        <v>402</v>
      </c>
      <c r="G218" s="221" t="s">
        <v>140</v>
      </c>
      <c r="H218" s="222">
        <v>68.719999999999999</v>
      </c>
      <c r="I218" s="223"/>
      <c r="J218" s="224">
        <f>ROUND(I218*H218,2)</f>
        <v>0</v>
      </c>
      <c r="K218" s="220" t="s">
        <v>312</v>
      </c>
      <c r="L218" s="44"/>
      <c r="M218" s="225" t="s">
        <v>1</v>
      </c>
      <c r="N218" s="226" t="s">
        <v>44</v>
      </c>
      <c r="O218" s="91"/>
      <c r="P218" s="227">
        <f>O218*H218</f>
        <v>0</v>
      </c>
      <c r="Q218" s="227">
        <v>0</v>
      </c>
      <c r="R218" s="227">
        <f>Q218*H218</f>
        <v>0</v>
      </c>
      <c r="S218" s="227">
        <v>0</v>
      </c>
      <c r="T218" s="228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9" t="s">
        <v>133</v>
      </c>
      <c r="AT218" s="229" t="s">
        <v>128</v>
      </c>
      <c r="AU218" s="229" t="s">
        <v>89</v>
      </c>
      <c r="AY218" s="17" t="s">
        <v>125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17" t="s">
        <v>87</v>
      </c>
      <c r="BK218" s="230">
        <f>ROUND(I218*H218,2)</f>
        <v>0</v>
      </c>
      <c r="BL218" s="17" t="s">
        <v>133</v>
      </c>
      <c r="BM218" s="229" t="s">
        <v>403</v>
      </c>
    </row>
    <row r="219" s="13" customFormat="1">
      <c r="A219" s="13"/>
      <c r="B219" s="231"/>
      <c r="C219" s="232"/>
      <c r="D219" s="233" t="s">
        <v>135</v>
      </c>
      <c r="E219" s="234" t="s">
        <v>1</v>
      </c>
      <c r="F219" s="235" t="s">
        <v>314</v>
      </c>
      <c r="G219" s="232"/>
      <c r="H219" s="234" t="s">
        <v>1</v>
      </c>
      <c r="I219" s="236"/>
      <c r="J219" s="232"/>
      <c r="K219" s="232"/>
      <c r="L219" s="237"/>
      <c r="M219" s="238"/>
      <c r="N219" s="239"/>
      <c r="O219" s="239"/>
      <c r="P219" s="239"/>
      <c r="Q219" s="239"/>
      <c r="R219" s="239"/>
      <c r="S219" s="239"/>
      <c r="T219" s="24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1" t="s">
        <v>135</v>
      </c>
      <c r="AU219" s="241" t="s">
        <v>89</v>
      </c>
      <c r="AV219" s="13" t="s">
        <v>87</v>
      </c>
      <c r="AW219" s="13" t="s">
        <v>36</v>
      </c>
      <c r="AX219" s="13" t="s">
        <v>79</v>
      </c>
      <c r="AY219" s="241" t="s">
        <v>125</v>
      </c>
    </row>
    <row r="220" s="14" customFormat="1">
      <c r="A220" s="14"/>
      <c r="B220" s="242"/>
      <c r="C220" s="243"/>
      <c r="D220" s="233" t="s">
        <v>135</v>
      </c>
      <c r="E220" s="244" t="s">
        <v>1</v>
      </c>
      <c r="F220" s="245" t="s">
        <v>404</v>
      </c>
      <c r="G220" s="243"/>
      <c r="H220" s="246">
        <v>42</v>
      </c>
      <c r="I220" s="247"/>
      <c r="J220" s="243"/>
      <c r="K220" s="243"/>
      <c r="L220" s="248"/>
      <c r="M220" s="249"/>
      <c r="N220" s="250"/>
      <c r="O220" s="250"/>
      <c r="P220" s="250"/>
      <c r="Q220" s="250"/>
      <c r="R220" s="250"/>
      <c r="S220" s="250"/>
      <c r="T220" s="25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2" t="s">
        <v>135</v>
      </c>
      <c r="AU220" s="252" t="s">
        <v>89</v>
      </c>
      <c r="AV220" s="14" t="s">
        <v>89</v>
      </c>
      <c r="AW220" s="14" t="s">
        <v>36</v>
      </c>
      <c r="AX220" s="14" t="s">
        <v>79</v>
      </c>
      <c r="AY220" s="252" t="s">
        <v>125</v>
      </c>
    </row>
    <row r="221" s="13" customFormat="1">
      <c r="A221" s="13"/>
      <c r="B221" s="231"/>
      <c r="C221" s="232"/>
      <c r="D221" s="233" t="s">
        <v>135</v>
      </c>
      <c r="E221" s="234" t="s">
        <v>1</v>
      </c>
      <c r="F221" s="235" t="s">
        <v>316</v>
      </c>
      <c r="G221" s="232"/>
      <c r="H221" s="234" t="s">
        <v>1</v>
      </c>
      <c r="I221" s="236"/>
      <c r="J221" s="232"/>
      <c r="K221" s="232"/>
      <c r="L221" s="237"/>
      <c r="M221" s="238"/>
      <c r="N221" s="239"/>
      <c r="O221" s="239"/>
      <c r="P221" s="239"/>
      <c r="Q221" s="239"/>
      <c r="R221" s="239"/>
      <c r="S221" s="239"/>
      <c r="T221" s="24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1" t="s">
        <v>135</v>
      </c>
      <c r="AU221" s="241" t="s">
        <v>89</v>
      </c>
      <c r="AV221" s="13" t="s">
        <v>87</v>
      </c>
      <c r="AW221" s="13" t="s">
        <v>36</v>
      </c>
      <c r="AX221" s="13" t="s">
        <v>79</v>
      </c>
      <c r="AY221" s="241" t="s">
        <v>125</v>
      </c>
    </row>
    <row r="222" s="14" customFormat="1">
      <c r="A222" s="14"/>
      <c r="B222" s="242"/>
      <c r="C222" s="243"/>
      <c r="D222" s="233" t="s">
        <v>135</v>
      </c>
      <c r="E222" s="244" t="s">
        <v>1</v>
      </c>
      <c r="F222" s="245" t="s">
        <v>405</v>
      </c>
      <c r="G222" s="243"/>
      <c r="H222" s="246">
        <v>26.719999999999999</v>
      </c>
      <c r="I222" s="247"/>
      <c r="J222" s="243"/>
      <c r="K222" s="243"/>
      <c r="L222" s="248"/>
      <c r="M222" s="249"/>
      <c r="N222" s="250"/>
      <c r="O222" s="250"/>
      <c r="P222" s="250"/>
      <c r="Q222" s="250"/>
      <c r="R222" s="250"/>
      <c r="S222" s="250"/>
      <c r="T222" s="25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2" t="s">
        <v>135</v>
      </c>
      <c r="AU222" s="252" t="s">
        <v>89</v>
      </c>
      <c r="AV222" s="14" t="s">
        <v>89</v>
      </c>
      <c r="AW222" s="14" t="s">
        <v>36</v>
      </c>
      <c r="AX222" s="14" t="s">
        <v>79</v>
      </c>
      <c r="AY222" s="252" t="s">
        <v>125</v>
      </c>
    </row>
    <row r="223" s="15" customFormat="1">
      <c r="A223" s="15"/>
      <c r="B223" s="263"/>
      <c r="C223" s="264"/>
      <c r="D223" s="233" t="s">
        <v>135</v>
      </c>
      <c r="E223" s="265" t="s">
        <v>1</v>
      </c>
      <c r="F223" s="266" t="s">
        <v>161</v>
      </c>
      <c r="G223" s="264"/>
      <c r="H223" s="267">
        <v>68.719999999999999</v>
      </c>
      <c r="I223" s="268"/>
      <c r="J223" s="264"/>
      <c r="K223" s="264"/>
      <c r="L223" s="269"/>
      <c r="M223" s="270"/>
      <c r="N223" s="271"/>
      <c r="O223" s="271"/>
      <c r="P223" s="271"/>
      <c r="Q223" s="271"/>
      <c r="R223" s="271"/>
      <c r="S223" s="271"/>
      <c r="T223" s="272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73" t="s">
        <v>135</v>
      </c>
      <c r="AU223" s="273" t="s">
        <v>89</v>
      </c>
      <c r="AV223" s="15" t="s">
        <v>133</v>
      </c>
      <c r="AW223" s="15" t="s">
        <v>36</v>
      </c>
      <c r="AX223" s="15" t="s">
        <v>87</v>
      </c>
      <c r="AY223" s="273" t="s">
        <v>125</v>
      </c>
    </row>
    <row r="224" s="2" customFormat="1" ht="16.5" customHeight="1">
      <c r="A224" s="38"/>
      <c r="B224" s="39"/>
      <c r="C224" s="218" t="s">
        <v>240</v>
      </c>
      <c r="D224" s="218" t="s">
        <v>128</v>
      </c>
      <c r="E224" s="219" t="s">
        <v>406</v>
      </c>
      <c r="F224" s="220" t="s">
        <v>407</v>
      </c>
      <c r="G224" s="221" t="s">
        <v>140</v>
      </c>
      <c r="H224" s="222">
        <v>65.329999999999998</v>
      </c>
      <c r="I224" s="223"/>
      <c r="J224" s="224">
        <f>ROUND(I224*H224,2)</f>
        <v>0</v>
      </c>
      <c r="K224" s="220" t="s">
        <v>312</v>
      </c>
      <c r="L224" s="44"/>
      <c r="M224" s="225" t="s">
        <v>1</v>
      </c>
      <c r="N224" s="226" t="s">
        <v>44</v>
      </c>
      <c r="O224" s="91"/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133</v>
      </c>
      <c r="AT224" s="229" t="s">
        <v>128</v>
      </c>
      <c r="AU224" s="229" t="s">
        <v>89</v>
      </c>
      <c r="AY224" s="17" t="s">
        <v>125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87</v>
      </c>
      <c r="BK224" s="230">
        <f>ROUND(I224*H224,2)</f>
        <v>0</v>
      </c>
      <c r="BL224" s="17" t="s">
        <v>133</v>
      </c>
      <c r="BM224" s="229" t="s">
        <v>408</v>
      </c>
    </row>
    <row r="225" s="13" customFormat="1">
      <c r="A225" s="13"/>
      <c r="B225" s="231"/>
      <c r="C225" s="232"/>
      <c r="D225" s="233" t="s">
        <v>135</v>
      </c>
      <c r="E225" s="234" t="s">
        <v>1</v>
      </c>
      <c r="F225" s="235" t="s">
        <v>314</v>
      </c>
      <c r="G225" s="232"/>
      <c r="H225" s="234" t="s">
        <v>1</v>
      </c>
      <c r="I225" s="236"/>
      <c r="J225" s="232"/>
      <c r="K225" s="232"/>
      <c r="L225" s="237"/>
      <c r="M225" s="238"/>
      <c r="N225" s="239"/>
      <c r="O225" s="239"/>
      <c r="P225" s="239"/>
      <c r="Q225" s="239"/>
      <c r="R225" s="239"/>
      <c r="S225" s="239"/>
      <c r="T225" s="24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1" t="s">
        <v>135</v>
      </c>
      <c r="AU225" s="241" t="s">
        <v>89</v>
      </c>
      <c r="AV225" s="13" t="s">
        <v>87</v>
      </c>
      <c r="AW225" s="13" t="s">
        <v>36</v>
      </c>
      <c r="AX225" s="13" t="s">
        <v>79</v>
      </c>
      <c r="AY225" s="241" t="s">
        <v>125</v>
      </c>
    </row>
    <row r="226" s="14" customFormat="1">
      <c r="A226" s="14"/>
      <c r="B226" s="242"/>
      <c r="C226" s="243"/>
      <c r="D226" s="233" t="s">
        <v>135</v>
      </c>
      <c r="E226" s="244" t="s">
        <v>1</v>
      </c>
      <c r="F226" s="245" t="s">
        <v>409</v>
      </c>
      <c r="G226" s="243"/>
      <c r="H226" s="246">
        <v>33.600000000000001</v>
      </c>
      <c r="I226" s="247"/>
      <c r="J226" s="243"/>
      <c r="K226" s="243"/>
      <c r="L226" s="248"/>
      <c r="M226" s="249"/>
      <c r="N226" s="250"/>
      <c r="O226" s="250"/>
      <c r="P226" s="250"/>
      <c r="Q226" s="250"/>
      <c r="R226" s="250"/>
      <c r="S226" s="250"/>
      <c r="T226" s="251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2" t="s">
        <v>135</v>
      </c>
      <c r="AU226" s="252" t="s">
        <v>89</v>
      </c>
      <c r="AV226" s="14" t="s">
        <v>89</v>
      </c>
      <c r="AW226" s="14" t="s">
        <v>36</v>
      </c>
      <c r="AX226" s="14" t="s">
        <v>79</v>
      </c>
      <c r="AY226" s="252" t="s">
        <v>125</v>
      </c>
    </row>
    <row r="227" s="13" customFormat="1">
      <c r="A227" s="13"/>
      <c r="B227" s="231"/>
      <c r="C227" s="232"/>
      <c r="D227" s="233" t="s">
        <v>135</v>
      </c>
      <c r="E227" s="234" t="s">
        <v>1</v>
      </c>
      <c r="F227" s="235" t="s">
        <v>316</v>
      </c>
      <c r="G227" s="232"/>
      <c r="H227" s="234" t="s">
        <v>1</v>
      </c>
      <c r="I227" s="236"/>
      <c r="J227" s="232"/>
      <c r="K227" s="232"/>
      <c r="L227" s="237"/>
      <c r="M227" s="238"/>
      <c r="N227" s="239"/>
      <c r="O227" s="239"/>
      <c r="P227" s="239"/>
      <c r="Q227" s="239"/>
      <c r="R227" s="239"/>
      <c r="S227" s="239"/>
      <c r="T227" s="24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1" t="s">
        <v>135</v>
      </c>
      <c r="AU227" s="241" t="s">
        <v>89</v>
      </c>
      <c r="AV227" s="13" t="s">
        <v>87</v>
      </c>
      <c r="AW227" s="13" t="s">
        <v>36</v>
      </c>
      <c r="AX227" s="13" t="s">
        <v>79</v>
      </c>
      <c r="AY227" s="241" t="s">
        <v>125</v>
      </c>
    </row>
    <row r="228" s="14" customFormat="1">
      <c r="A228" s="14"/>
      <c r="B228" s="242"/>
      <c r="C228" s="243"/>
      <c r="D228" s="233" t="s">
        <v>135</v>
      </c>
      <c r="E228" s="244" t="s">
        <v>1</v>
      </c>
      <c r="F228" s="245" t="s">
        <v>410</v>
      </c>
      <c r="G228" s="243"/>
      <c r="H228" s="246">
        <v>31.73</v>
      </c>
      <c r="I228" s="247"/>
      <c r="J228" s="243"/>
      <c r="K228" s="243"/>
      <c r="L228" s="248"/>
      <c r="M228" s="249"/>
      <c r="N228" s="250"/>
      <c r="O228" s="250"/>
      <c r="P228" s="250"/>
      <c r="Q228" s="250"/>
      <c r="R228" s="250"/>
      <c r="S228" s="250"/>
      <c r="T228" s="25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2" t="s">
        <v>135</v>
      </c>
      <c r="AU228" s="252" t="s">
        <v>89</v>
      </c>
      <c r="AV228" s="14" t="s">
        <v>89</v>
      </c>
      <c r="AW228" s="14" t="s">
        <v>36</v>
      </c>
      <c r="AX228" s="14" t="s">
        <v>79</v>
      </c>
      <c r="AY228" s="252" t="s">
        <v>125</v>
      </c>
    </row>
    <row r="229" s="15" customFormat="1">
      <c r="A229" s="15"/>
      <c r="B229" s="263"/>
      <c r="C229" s="264"/>
      <c r="D229" s="233" t="s">
        <v>135</v>
      </c>
      <c r="E229" s="265" t="s">
        <v>1</v>
      </c>
      <c r="F229" s="266" t="s">
        <v>161</v>
      </c>
      <c r="G229" s="264"/>
      <c r="H229" s="267">
        <v>65.329999999999998</v>
      </c>
      <c r="I229" s="268"/>
      <c r="J229" s="264"/>
      <c r="K229" s="264"/>
      <c r="L229" s="269"/>
      <c r="M229" s="270"/>
      <c r="N229" s="271"/>
      <c r="O229" s="271"/>
      <c r="P229" s="271"/>
      <c r="Q229" s="271"/>
      <c r="R229" s="271"/>
      <c r="S229" s="271"/>
      <c r="T229" s="272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3" t="s">
        <v>135</v>
      </c>
      <c r="AU229" s="273" t="s">
        <v>89</v>
      </c>
      <c r="AV229" s="15" t="s">
        <v>133</v>
      </c>
      <c r="AW229" s="15" t="s">
        <v>36</v>
      </c>
      <c r="AX229" s="15" t="s">
        <v>87</v>
      </c>
      <c r="AY229" s="273" t="s">
        <v>125</v>
      </c>
    </row>
    <row r="230" s="2" customFormat="1" ht="24.15" customHeight="1">
      <c r="A230" s="38"/>
      <c r="B230" s="39"/>
      <c r="C230" s="218" t="s">
        <v>247</v>
      </c>
      <c r="D230" s="218" t="s">
        <v>128</v>
      </c>
      <c r="E230" s="219" t="s">
        <v>411</v>
      </c>
      <c r="F230" s="220" t="s">
        <v>412</v>
      </c>
      <c r="G230" s="221" t="s">
        <v>140</v>
      </c>
      <c r="H230" s="222">
        <v>172.63</v>
      </c>
      <c r="I230" s="223"/>
      <c r="J230" s="224">
        <f>ROUND(I230*H230,2)</f>
        <v>0</v>
      </c>
      <c r="K230" s="220" t="s">
        <v>312</v>
      </c>
      <c r="L230" s="44"/>
      <c r="M230" s="225" t="s">
        <v>1</v>
      </c>
      <c r="N230" s="226" t="s">
        <v>44</v>
      </c>
      <c r="O230" s="91"/>
      <c r="P230" s="227">
        <f>O230*H230</f>
        <v>0</v>
      </c>
      <c r="Q230" s="227">
        <v>0</v>
      </c>
      <c r="R230" s="227">
        <f>Q230*H230</f>
        <v>0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133</v>
      </c>
      <c r="AT230" s="229" t="s">
        <v>128</v>
      </c>
      <c r="AU230" s="229" t="s">
        <v>89</v>
      </c>
      <c r="AY230" s="17" t="s">
        <v>125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87</v>
      </c>
      <c r="BK230" s="230">
        <f>ROUND(I230*H230,2)</f>
        <v>0</v>
      </c>
      <c r="BL230" s="17" t="s">
        <v>133</v>
      </c>
      <c r="BM230" s="229" t="s">
        <v>413</v>
      </c>
    </row>
    <row r="231" s="13" customFormat="1">
      <c r="A231" s="13"/>
      <c r="B231" s="231"/>
      <c r="C231" s="232"/>
      <c r="D231" s="233" t="s">
        <v>135</v>
      </c>
      <c r="E231" s="234" t="s">
        <v>1</v>
      </c>
      <c r="F231" s="235" t="s">
        <v>314</v>
      </c>
      <c r="G231" s="232"/>
      <c r="H231" s="234" t="s">
        <v>1</v>
      </c>
      <c r="I231" s="236"/>
      <c r="J231" s="232"/>
      <c r="K231" s="232"/>
      <c r="L231" s="237"/>
      <c r="M231" s="238"/>
      <c r="N231" s="239"/>
      <c r="O231" s="239"/>
      <c r="P231" s="239"/>
      <c r="Q231" s="239"/>
      <c r="R231" s="239"/>
      <c r="S231" s="239"/>
      <c r="T231" s="24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1" t="s">
        <v>135</v>
      </c>
      <c r="AU231" s="241" t="s">
        <v>89</v>
      </c>
      <c r="AV231" s="13" t="s">
        <v>87</v>
      </c>
      <c r="AW231" s="13" t="s">
        <v>36</v>
      </c>
      <c r="AX231" s="13" t="s">
        <v>79</v>
      </c>
      <c r="AY231" s="241" t="s">
        <v>125</v>
      </c>
    </row>
    <row r="232" s="14" customFormat="1">
      <c r="A232" s="14"/>
      <c r="B232" s="242"/>
      <c r="C232" s="243"/>
      <c r="D232" s="233" t="s">
        <v>135</v>
      </c>
      <c r="E232" s="244" t="s">
        <v>1</v>
      </c>
      <c r="F232" s="245" t="s">
        <v>390</v>
      </c>
      <c r="G232" s="243"/>
      <c r="H232" s="246">
        <v>104.16</v>
      </c>
      <c r="I232" s="247"/>
      <c r="J232" s="243"/>
      <c r="K232" s="243"/>
      <c r="L232" s="248"/>
      <c r="M232" s="249"/>
      <c r="N232" s="250"/>
      <c r="O232" s="250"/>
      <c r="P232" s="250"/>
      <c r="Q232" s="250"/>
      <c r="R232" s="250"/>
      <c r="S232" s="250"/>
      <c r="T232" s="251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2" t="s">
        <v>135</v>
      </c>
      <c r="AU232" s="252" t="s">
        <v>89</v>
      </c>
      <c r="AV232" s="14" t="s">
        <v>89</v>
      </c>
      <c r="AW232" s="14" t="s">
        <v>36</v>
      </c>
      <c r="AX232" s="14" t="s">
        <v>79</v>
      </c>
      <c r="AY232" s="252" t="s">
        <v>125</v>
      </c>
    </row>
    <row r="233" s="13" customFormat="1">
      <c r="A233" s="13"/>
      <c r="B233" s="231"/>
      <c r="C233" s="232"/>
      <c r="D233" s="233" t="s">
        <v>135</v>
      </c>
      <c r="E233" s="234" t="s">
        <v>1</v>
      </c>
      <c r="F233" s="235" t="s">
        <v>316</v>
      </c>
      <c r="G233" s="232"/>
      <c r="H233" s="234" t="s">
        <v>1</v>
      </c>
      <c r="I233" s="236"/>
      <c r="J233" s="232"/>
      <c r="K233" s="232"/>
      <c r="L233" s="237"/>
      <c r="M233" s="238"/>
      <c r="N233" s="239"/>
      <c r="O233" s="239"/>
      <c r="P233" s="239"/>
      <c r="Q233" s="239"/>
      <c r="R233" s="239"/>
      <c r="S233" s="239"/>
      <c r="T233" s="24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1" t="s">
        <v>135</v>
      </c>
      <c r="AU233" s="241" t="s">
        <v>89</v>
      </c>
      <c r="AV233" s="13" t="s">
        <v>87</v>
      </c>
      <c r="AW233" s="13" t="s">
        <v>36</v>
      </c>
      <c r="AX233" s="13" t="s">
        <v>79</v>
      </c>
      <c r="AY233" s="241" t="s">
        <v>125</v>
      </c>
    </row>
    <row r="234" s="14" customFormat="1">
      <c r="A234" s="14"/>
      <c r="B234" s="242"/>
      <c r="C234" s="243"/>
      <c r="D234" s="233" t="s">
        <v>135</v>
      </c>
      <c r="E234" s="244" t="s">
        <v>1</v>
      </c>
      <c r="F234" s="245" t="s">
        <v>391</v>
      </c>
      <c r="G234" s="243"/>
      <c r="H234" s="246">
        <v>68.469999999999999</v>
      </c>
      <c r="I234" s="247"/>
      <c r="J234" s="243"/>
      <c r="K234" s="243"/>
      <c r="L234" s="248"/>
      <c r="M234" s="249"/>
      <c r="N234" s="250"/>
      <c r="O234" s="250"/>
      <c r="P234" s="250"/>
      <c r="Q234" s="250"/>
      <c r="R234" s="250"/>
      <c r="S234" s="250"/>
      <c r="T234" s="251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2" t="s">
        <v>135</v>
      </c>
      <c r="AU234" s="252" t="s">
        <v>89</v>
      </c>
      <c r="AV234" s="14" t="s">
        <v>89</v>
      </c>
      <c r="AW234" s="14" t="s">
        <v>36</v>
      </c>
      <c r="AX234" s="14" t="s">
        <v>79</v>
      </c>
      <c r="AY234" s="252" t="s">
        <v>125</v>
      </c>
    </row>
    <row r="235" s="15" customFormat="1">
      <c r="A235" s="15"/>
      <c r="B235" s="263"/>
      <c r="C235" s="264"/>
      <c r="D235" s="233" t="s">
        <v>135</v>
      </c>
      <c r="E235" s="265" t="s">
        <v>1</v>
      </c>
      <c r="F235" s="266" t="s">
        <v>161</v>
      </c>
      <c r="G235" s="264"/>
      <c r="H235" s="267">
        <v>172.63</v>
      </c>
      <c r="I235" s="268"/>
      <c r="J235" s="264"/>
      <c r="K235" s="264"/>
      <c r="L235" s="269"/>
      <c r="M235" s="270"/>
      <c r="N235" s="271"/>
      <c r="O235" s="271"/>
      <c r="P235" s="271"/>
      <c r="Q235" s="271"/>
      <c r="R235" s="271"/>
      <c r="S235" s="271"/>
      <c r="T235" s="272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73" t="s">
        <v>135</v>
      </c>
      <c r="AU235" s="273" t="s">
        <v>89</v>
      </c>
      <c r="AV235" s="15" t="s">
        <v>133</v>
      </c>
      <c r="AW235" s="15" t="s">
        <v>36</v>
      </c>
      <c r="AX235" s="15" t="s">
        <v>87</v>
      </c>
      <c r="AY235" s="273" t="s">
        <v>125</v>
      </c>
    </row>
    <row r="236" s="2" customFormat="1" ht="16.5" customHeight="1">
      <c r="A236" s="38"/>
      <c r="B236" s="39"/>
      <c r="C236" s="253" t="s">
        <v>253</v>
      </c>
      <c r="D236" s="253" t="s">
        <v>145</v>
      </c>
      <c r="E236" s="254" t="s">
        <v>414</v>
      </c>
      <c r="F236" s="255" t="s">
        <v>415</v>
      </c>
      <c r="G236" s="256" t="s">
        <v>148</v>
      </c>
      <c r="H236" s="257">
        <v>38.841999999999999</v>
      </c>
      <c r="I236" s="258"/>
      <c r="J236" s="259">
        <f>ROUND(I236*H236,2)</f>
        <v>0</v>
      </c>
      <c r="K236" s="255" t="s">
        <v>312</v>
      </c>
      <c r="L236" s="260"/>
      <c r="M236" s="261" t="s">
        <v>1</v>
      </c>
      <c r="N236" s="262" t="s">
        <v>44</v>
      </c>
      <c r="O236" s="91"/>
      <c r="P236" s="227">
        <f>O236*H236</f>
        <v>0</v>
      </c>
      <c r="Q236" s="227">
        <v>1</v>
      </c>
      <c r="R236" s="227">
        <f>Q236*H236</f>
        <v>38.841999999999999</v>
      </c>
      <c r="S236" s="227">
        <v>0</v>
      </c>
      <c r="T236" s="228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9" t="s">
        <v>149</v>
      </c>
      <c r="AT236" s="229" t="s">
        <v>145</v>
      </c>
      <c r="AU236" s="229" t="s">
        <v>89</v>
      </c>
      <c r="AY236" s="17" t="s">
        <v>125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7" t="s">
        <v>87</v>
      </c>
      <c r="BK236" s="230">
        <f>ROUND(I236*H236,2)</f>
        <v>0</v>
      </c>
      <c r="BL236" s="17" t="s">
        <v>133</v>
      </c>
      <c r="BM236" s="229" t="s">
        <v>416</v>
      </c>
    </row>
    <row r="237" s="13" customFormat="1">
      <c r="A237" s="13"/>
      <c r="B237" s="231"/>
      <c r="C237" s="232"/>
      <c r="D237" s="233" t="s">
        <v>135</v>
      </c>
      <c r="E237" s="234" t="s">
        <v>1</v>
      </c>
      <c r="F237" s="235" t="s">
        <v>417</v>
      </c>
      <c r="G237" s="232"/>
      <c r="H237" s="234" t="s">
        <v>1</v>
      </c>
      <c r="I237" s="236"/>
      <c r="J237" s="232"/>
      <c r="K237" s="232"/>
      <c r="L237" s="237"/>
      <c r="M237" s="238"/>
      <c r="N237" s="239"/>
      <c r="O237" s="239"/>
      <c r="P237" s="239"/>
      <c r="Q237" s="239"/>
      <c r="R237" s="239"/>
      <c r="S237" s="239"/>
      <c r="T237" s="24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1" t="s">
        <v>135</v>
      </c>
      <c r="AU237" s="241" t="s">
        <v>89</v>
      </c>
      <c r="AV237" s="13" t="s">
        <v>87</v>
      </c>
      <c r="AW237" s="13" t="s">
        <v>36</v>
      </c>
      <c r="AX237" s="13" t="s">
        <v>79</v>
      </c>
      <c r="AY237" s="241" t="s">
        <v>125</v>
      </c>
    </row>
    <row r="238" s="14" customFormat="1">
      <c r="A238" s="14"/>
      <c r="B238" s="242"/>
      <c r="C238" s="243"/>
      <c r="D238" s="233" t="s">
        <v>135</v>
      </c>
      <c r="E238" s="244" t="s">
        <v>1</v>
      </c>
      <c r="F238" s="245" t="s">
        <v>418</v>
      </c>
      <c r="G238" s="243"/>
      <c r="H238" s="246">
        <v>38.841999999999999</v>
      </c>
      <c r="I238" s="247"/>
      <c r="J238" s="243"/>
      <c r="K238" s="243"/>
      <c r="L238" s="248"/>
      <c r="M238" s="249"/>
      <c r="N238" s="250"/>
      <c r="O238" s="250"/>
      <c r="P238" s="250"/>
      <c r="Q238" s="250"/>
      <c r="R238" s="250"/>
      <c r="S238" s="250"/>
      <c r="T238" s="251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2" t="s">
        <v>135</v>
      </c>
      <c r="AU238" s="252" t="s">
        <v>89</v>
      </c>
      <c r="AV238" s="14" t="s">
        <v>89</v>
      </c>
      <c r="AW238" s="14" t="s">
        <v>36</v>
      </c>
      <c r="AX238" s="14" t="s">
        <v>87</v>
      </c>
      <c r="AY238" s="252" t="s">
        <v>125</v>
      </c>
    </row>
    <row r="239" s="12" customFormat="1" ht="22.8" customHeight="1">
      <c r="A239" s="12"/>
      <c r="B239" s="202"/>
      <c r="C239" s="203"/>
      <c r="D239" s="204" t="s">
        <v>78</v>
      </c>
      <c r="E239" s="216" t="s">
        <v>89</v>
      </c>
      <c r="F239" s="216" t="s">
        <v>419</v>
      </c>
      <c r="G239" s="203"/>
      <c r="H239" s="203"/>
      <c r="I239" s="206"/>
      <c r="J239" s="217">
        <f>BK239</f>
        <v>0</v>
      </c>
      <c r="K239" s="203"/>
      <c r="L239" s="208"/>
      <c r="M239" s="209"/>
      <c r="N239" s="210"/>
      <c r="O239" s="210"/>
      <c r="P239" s="211">
        <f>SUM(P240:P298)</f>
        <v>0</v>
      </c>
      <c r="Q239" s="210"/>
      <c r="R239" s="211">
        <f>SUM(R240:R298)</f>
        <v>11.616418300000001</v>
      </c>
      <c r="S239" s="210"/>
      <c r="T239" s="212">
        <f>SUM(T240:T298)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13" t="s">
        <v>87</v>
      </c>
      <c r="AT239" s="214" t="s">
        <v>78</v>
      </c>
      <c r="AU239" s="214" t="s">
        <v>87</v>
      </c>
      <c r="AY239" s="213" t="s">
        <v>125</v>
      </c>
      <c r="BK239" s="215">
        <f>SUM(BK240:BK298)</f>
        <v>0</v>
      </c>
    </row>
    <row r="240" s="2" customFormat="1" ht="24.15" customHeight="1">
      <c r="A240" s="38"/>
      <c r="B240" s="39"/>
      <c r="C240" s="218" t="s">
        <v>7</v>
      </c>
      <c r="D240" s="218" t="s">
        <v>128</v>
      </c>
      <c r="E240" s="219" t="s">
        <v>420</v>
      </c>
      <c r="F240" s="220" t="s">
        <v>421</v>
      </c>
      <c r="G240" s="221" t="s">
        <v>140</v>
      </c>
      <c r="H240" s="222">
        <v>20.768000000000001</v>
      </c>
      <c r="I240" s="223"/>
      <c r="J240" s="224">
        <f>ROUND(I240*H240,2)</f>
        <v>0</v>
      </c>
      <c r="K240" s="220" t="s">
        <v>312</v>
      </c>
      <c r="L240" s="44"/>
      <c r="M240" s="225" t="s">
        <v>1</v>
      </c>
      <c r="N240" s="226" t="s">
        <v>44</v>
      </c>
      <c r="O240" s="91"/>
      <c r="P240" s="227">
        <f>O240*H240</f>
        <v>0</v>
      </c>
      <c r="Q240" s="227">
        <v>0.00010000000000000001</v>
      </c>
      <c r="R240" s="227">
        <f>Q240*H240</f>
        <v>0.0020768000000000002</v>
      </c>
      <c r="S240" s="227">
        <v>0</v>
      </c>
      <c r="T240" s="22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9" t="s">
        <v>133</v>
      </c>
      <c r="AT240" s="229" t="s">
        <v>128</v>
      </c>
      <c r="AU240" s="229" t="s">
        <v>89</v>
      </c>
      <c r="AY240" s="17" t="s">
        <v>125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7" t="s">
        <v>87</v>
      </c>
      <c r="BK240" s="230">
        <f>ROUND(I240*H240,2)</f>
        <v>0</v>
      </c>
      <c r="BL240" s="17" t="s">
        <v>133</v>
      </c>
      <c r="BM240" s="229" t="s">
        <v>422</v>
      </c>
    </row>
    <row r="241" s="13" customFormat="1">
      <c r="A241" s="13"/>
      <c r="B241" s="231"/>
      <c r="C241" s="232"/>
      <c r="D241" s="233" t="s">
        <v>135</v>
      </c>
      <c r="E241" s="234" t="s">
        <v>1</v>
      </c>
      <c r="F241" s="235" t="s">
        <v>423</v>
      </c>
      <c r="G241" s="232"/>
      <c r="H241" s="234" t="s">
        <v>1</v>
      </c>
      <c r="I241" s="236"/>
      <c r="J241" s="232"/>
      <c r="K241" s="232"/>
      <c r="L241" s="237"/>
      <c r="M241" s="238"/>
      <c r="N241" s="239"/>
      <c r="O241" s="239"/>
      <c r="P241" s="239"/>
      <c r="Q241" s="239"/>
      <c r="R241" s="239"/>
      <c r="S241" s="239"/>
      <c r="T241" s="24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1" t="s">
        <v>135</v>
      </c>
      <c r="AU241" s="241" t="s">
        <v>89</v>
      </c>
      <c r="AV241" s="13" t="s">
        <v>87</v>
      </c>
      <c r="AW241" s="13" t="s">
        <v>36</v>
      </c>
      <c r="AX241" s="13" t="s">
        <v>79</v>
      </c>
      <c r="AY241" s="241" t="s">
        <v>125</v>
      </c>
    </row>
    <row r="242" s="14" customFormat="1">
      <c r="A242" s="14"/>
      <c r="B242" s="242"/>
      <c r="C242" s="243"/>
      <c r="D242" s="233" t="s">
        <v>135</v>
      </c>
      <c r="E242" s="244" t="s">
        <v>1</v>
      </c>
      <c r="F242" s="245" t="s">
        <v>424</v>
      </c>
      <c r="G242" s="243"/>
      <c r="H242" s="246">
        <v>20.768000000000001</v>
      </c>
      <c r="I242" s="247"/>
      <c r="J242" s="243"/>
      <c r="K242" s="243"/>
      <c r="L242" s="248"/>
      <c r="M242" s="249"/>
      <c r="N242" s="250"/>
      <c r="O242" s="250"/>
      <c r="P242" s="250"/>
      <c r="Q242" s="250"/>
      <c r="R242" s="250"/>
      <c r="S242" s="250"/>
      <c r="T242" s="251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2" t="s">
        <v>135</v>
      </c>
      <c r="AU242" s="252" t="s">
        <v>89</v>
      </c>
      <c r="AV242" s="14" t="s">
        <v>89</v>
      </c>
      <c r="AW242" s="14" t="s">
        <v>36</v>
      </c>
      <c r="AX242" s="14" t="s">
        <v>87</v>
      </c>
      <c r="AY242" s="252" t="s">
        <v>125</v>
      </c>
    </row>
    <row r="243" s="2" customFormat="1" ht="24.15" customHeight="1">
      <c r="A243" s="38"/>
      <c r="B243" s="39"/>
      <c r="C243" s="253" t="s">
        <v>270</v>
      </c>
      <c r="D243" s="253" t="s">
        <v>145</v>
      </c>
      <c r="E243" s="254" t="s">
        <v>425</v>
      </c>
      <c r="F243" s="255" t="s">
        <v>426</v>
      </c>
      <c r="G243" s="256" t="s">
        <v>140</v>
      </c>
      <c r="H243" s="257">
        <v>24.600000000000001</v>
      </c>
      <c r="I243" s="258"/>
      <c r="J243" s="259">
        <f>ROUND(I243*H243,2)</f>
        <v>0</v>
      </c>
      <c r="K243" s="255" t="s">
        <v>312</v>
      </c>
      <c r="L243" s="260"/>
      <c r="M243" s="261" t="s">
        <v>1</v>
      </c>
      <c r="N243" s="262" t="s">
        <v>44</v>
      </c>
      <c r="O243" s="91"/>
      <c r="P243" s="227">
        <f>O243*H243</f>
        <v>0</v>
      </c>
      <c r="Q243" s="227">
        <v>0.00059999999999999995</v>
      </c>
      <c r="R243" s="227">
        <f>Q243*H243</f>
        <v>0.014759999999999999</v>
      </c>
      <c r="S243" s="227">
        <v>0</v>
      </c>
      <c r="T243" s="228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9" t="s">
        <v>149</v>
      </c>
      <c r="AT243" s="229" t="s">
        <v>145</v>
      </c>
      <c r="AU243" s="229" t="s">
        <v>89</v>
      </c>
      <c r="AY243" s="17" t="s">
        <v>125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17" t="s">
        <v>87</v>
      </c>
      <c r="BK243" s="230">
        <f>ROUND(I243*H243,2)</f>
        <v>0</v>
      </c>
      <c r="BL243" s="17" t="s">
        <v>133</v>
      </c>
      <c r="BM243" s="229" t="s">
        <v>427</v>
      </c>
    </row>
    <row r="244" s="14" customFormat="1">
      <c r="A244" s="14"/>
      <c r="B244" s="242"/>
      <c r="C244" s="243"/>
      <c r="D244" s="233" t="s">
        <v>135</v>
      </c>
      <c r="E244" s="243"/>
      <c r="F244" s="245" t="s">
        <v>428</v>
      </c>
      <c r="G244" s="243"/>
      <c r="H244" s="246">
        <v>24.600000000000001</v>
      </c>
      <c r="I244" s="247"/>
      <c r="J244" s="243"/>
      <c r="K244" s="243"/>
      <c r="L244" s="248"/>
      <c r="M244" s="249"/>
      <c r="N244" s="250"/>
      <c r="O244" s="250"/>
      <c r="P244" s="250"/>
      <c r="Q244" s="250"/>
      <c r="R244" s="250"/>
      <c r="S244" s="250"/>
      <c r="T244" s="25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2" t="s">
        <v>135</v>
      </c>
      <c r="AU244" s="252" t="s">
        <v>89</v>
      </c>
      <c r="AV244" s="14" t="s">
        <v>89</v>
      </c>
      <c r="AW244" s="14" t="s">
        <v>4</v>
      </c>
      <c r="AX244" s="14" t="s">
        <v>87</v>
      </c>
      <c r="AY244" s="252" t="s">
        <v>125</v>
      </c>
    </row>
    <row r="245" s="2" customFormat="1" ht="24.15" customHeight="1">
      <c r="A245" s="38"/>
      <c r="B245" s="39"/>
      <c r="C245" s="218" t="s">
        <v>275</v>
      </c>
      <c r="D245" s="218" t="s">
        <v>128</v>
      </c>
      <c r="E245" s="219" t="s">
        <v>429</v>
      </c>
      <c r="F245" s="220" t="s">
        <v>430</v>
      </c>
      <c r="G245" s="221" t="s">
        <v>155</v>
      </c>
      <c r="H245" s="222">
        <v>5.1539999999999999</v>
      </c>
      <c r="I245" s="223"/>
      <c r="J245" s="224">
        <f>ROUND(I245*H245,2)</f>
        <v>0</v>
      </c>
      <c r="K245" s="220" t="s">
        <v>312</v>
      </c>
      <c r="L245" s="44"/>
      <c r="M245" s="225" t="s">
        <v>1</v>
      </c>
      <c r="N245" s="226" t="s">
        <v>44</v>
      </c>
      <c r="O245" s="91"/>
      <c r="P245" s="227">
        <f>O245*H245</f>
        <v>0</v>
      </c>
      <c r="Q245" s="227">
        <v>2.1600000000000001</v>
      </c>
      <c r="R245" s="227">
        <f>Q245*H245</f>
        <v>11.13264</v>
      </c>
      <c r="S245" s="227">
        <v>0</v>
      </c>
      <c r="T245" s="22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9" t="s">
        <v>133</v>
      </c>
      <c r="AT245" s="229" t="s">
        <v>128</v>
      </c>
      <c r="AU245" s="229" t="s">
        <v>89</v>
      </c>
      <c r="AY245" s="17" t="s">
        <v>125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7" t="s">
        <v>87</v>
      </c>
      <c r="BK245" s="230">
        <f>ROUND(I245*H245,2)</f>
        <v>0</v>
      </c>
      <c r="BL245" s="17" t="s">
        <v>133</v>
      </c>
      <c r="BM245" s="229" t="s">
        <v>431</v>
      </c>
    </row>
    <row r="246" s="13" customFormat="1">
      <c r="A246" s="13"/>
      <c r="B246" s="231"/>
      <c r="C246" s="232"/>
      <c r="D246" s="233" t="s">
        <v>135</v>
      </c>
      <c r="E246" s="234" t="s">
        <v>1</v>
      </c>
      <c r="F246" s="235" t="s">
        <v>432</v>
      </c>
      <c r="G246" s="232"/>
      <c r="H246" s="234" t="s">
        <v>1</v>
      </c>
      <c r="I246" s="236"/>
      <c r="J246" s="232"/>
      <c r="K246" s="232"/>
      <c r="L246" s="237"/>
      <c r="M246" s="238"/>
      <c r="N246" s="239"/>
      <c r="O246" s="239"/>
      <c r="P246" s="239"/>
      <c r="Q246" s="239"/>
      <c r="R246" s="239"/>
      <c r="S246" s="239"/>
      <c r="T246" s="24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1" t="s">
        <v>135</v>
      </c>
      <c r="AU246" s="241" t="s">
        <v>89</v>
      </c>
      <c r="AV246" s="13" t="s">
        <v>87</v>
      </c>
      <c r="AW246" s="13" t="s">
        <v>36</v>
      </c>
      <c r="AX246" s="13" t="s">
        <v>79</v>
      </c>
      <c r="AY246" s="241" t="s">
        <v>125</v>
      </c>
    </row>
    <row r="247" s="14" customFormat="1">
      <c r="A247" s="14"/>
      <c r="B247" s="242"/>
      <c r="C247" s="243"/>
      <c r="D247" s="233" t="s">
        <v>135</v>
      </c>
      <c r="E247" s="244" t="s">
        <v>1</v>
      </c>
      <c r="F247" s="245" t="s">
        <v>433</v>
      </c>
      <c r="G247" s="243"/>
      <c r="H247" s="246">
        <v>4.1539999999999999</v>
      </c>
      <c r="I247" s="247"/>
      <c r="J247" s="243"/>
      <c r="K247" s="243"/>
      <c r="L247" s="248"/>
      <c r="M247" s="249"/>
      <c r="N247" s="250"/>
      <c r="O247" s="250"/>
      <c r="P247" s="250"/>
      <c r="Q247" s="250"/>
      <c r="R247" s="250"/>
      <c r="S247" s="250"/>
      <c r="T247" s="251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2" t="s">
        <v>135</v>
      </c>
      <c r="AU247" s="252" t="s">
        <v>89</v>
      </c>
      <c r="AV247" s="14" t="s">
        <v>89</v>
      </c>
      <c r="AW247" s="14" t="s">
        <v>36</v>
      </c>
      <c r="AX247" s="14" t="s">
        <v>79</v>
      </c>
      <c r="AY247" s="252" t="s">
        <v>125</v>
      </c>
    </row>
    <row r="248" s="13" customFormat="1">
      <c r="A248" s="13"/>
      <c r="B248" s="231"/>
      <c r="C248" s="232"/>
      <c r="D248" s="233" t="s">
        <v>135</v>
      </c>
      <c r="E248" s="234" t="s">
        <v>1</v>
      </c>
      <c r="F248" s="235" t="s">
        <v>434</v>
      </c>
      <c r="G248" s="232"/>
      <c r="H248" s="234" t="s">
        <v>1</v>
      </c>
      <c r="I248" s="236"/>
      <c r="J248" s="232"/>
      <c r="K248" s="232"/>
      <c r="L248" s="237"/>
      <c r="M248" s="238"/>
      <c r="N248" s="239"/>
      <c r="O248" s="239"/>
      <c r="P248" s="239"/>
      <c r="Q248" s="239"/>
      <c r="R248" s="239"/>
      <c r="S248" s="239"/>
      <c r="T248" s="24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1" t="s">
        <v>135</v>
      </c>
      <c r="AU248" s="241" t="s">
        <v>89</v>
      </c>
      <c r="AV248" s="13" t="s">
        <v>87</v>
      </c>
      <c r="AW248" s="13" t="s">
        <v>36</v>
      </c>
      <c r="AX248" s="13" t="s">
        <v>79</v>
      </c>
      <c r="AY248" s="241" t="s">
        <v>125</v>
      </c>
    </row>
    <row r="249" s="14" customFormat="1">
      <c r="A249" s="14"/>
      <c r="B249" s="242"/>
      <c r="C249" s="243"/>
      <c r="D249" s="233" t="s">
        <v>135</v>
      </c>
      <c r="E249" s="244" t="s">
        <v>1</v>
      </c>
      <c r="F249" s="245" t="s">
        <v>435</v>
      </c>
      <c r="G249" s="243"/>
      <c r="H249" s="246">
        <v>1</v>
      </c>
      <c r="I249" s="247"/>
      <c r="J249" s="243"/>
      <c r="K249" s="243"/>
      <c r="L249" s="248"/>
      <c r="M249" s="249"/>
      <c r="N249" s="250"/>
      <c r="O249" s="250"/>
      <c r="P249" s="250"/>
      <c r="Q249" s="250"/>
      <c r="R249" s="250"/>
      <c r="S249" s="250"/>
      <c r="T249" s="251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2" t="s">
        <v>135</v>
      </c>
      <c r="AU249" s="252" t="s">
        <v>89</v>
      </c>
      <c r="AV249" s="14" t="s">
        <v>89</v>
      </c>
      <c r="AW249" s="14" t="s">
        <v>36</v>
      </c>
      <c r="AX249" s="14" t="s">
        <v>79</v>
      </c>
      <c r="AY249" s="252" t="s">
        <v>125</v>
      </c>
    </row>
    <row r="250" s="15" customFormat="1">
      <c r="A250" s="15"/>
      <c r="B250" s="263"/>
      <c r="C250" s="264"/>
      <c r="D250" s="233" t="s">
        <v>135</v>
      </c>
      <c r="E250" s="265" t="s">
        <v>1</v>
      </c>
      <c r="F250" s="266" t="s">
        <v>161</v>
      </c>
      <c r="G250" s="264"/>
      <c r="H250" s="267">
        <v>5.1539999999999999</v>
      </c>
      <c r="I250" s="268"/>
      <c r="J250" s="264"/>
      <c r="K250" s="264"/>
      <c r="L250" s="269"/>
      <c r="M250" s="270"/>
      <c r="N250" s="271"/>
      <c r="O250" s="271"/>
      <c r="P250" s="271"/>
      <c r="Q250" s="271"/>
      <c r="R250" s="271"/>
      <c r="S250" s="271"/>
      <c r="T250" s="272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73" t="s">
        <v>135</v>
      </c>
      <c r="AU250" s="273" t="s">
        <v>89</v>
      </c>
      <c r="AV250" s="15" t="s">
        <v>133</v>
      </c>
      <c r="AW250" s="15" t="s">
        <v>36</v>
      </c>
      <c r="AX250" s="15" t="s">
        <v>87</v>
      </c>
      <c r="AY250" s="273" t="s">
        <v>125</v>
      </c>
    </row>
    <row r="251" s="2" customFormat="1" ht="21.75" customHeight="1">
      <c r="A251" s="38"/>
      <c r="B251" s="39"/>
      <c r="C251" s="218" t="s">
        <v>280</v>
      </c>
      <c r="D251" s="218" t="s">
        <v>128</v>
      </c>
      <c r="E251" s="219" t="s">
        <v>436</v>
      </c>
      <c r="F251" s="220" t="s">
        <v>437</v>
      </c>
      <c r="G251" s="221" t="s">
        <v>155</v>
      </c>
      <c r="H251" s="222">
        <v>4.0979999999999999</v>
      </c>
      <c r="I251" s="223"/>
      <c r="J251" s="224">
        <f>ROUND(I251*H251,2)</f>
        <v>0</v>
      </c>
      <c r="K251" s="220" t="s">
        <v>312</v>
      </c>
      <c r="L251" s="44"/>
      <c r="M251" s="225" t="s">
        <v>1</v>
      </c>
      <c r="N251" s="226" t="s">
        <v>44</v>
      </c>
      <c r="O251" s="91"/>
      <c r="P251" s="227">
        <f>O251*H251</f>
        <v>0</v>
      </c>
      <c r="Q251" s="227">
        <v>0</v>
      </c>
      <c r="R251" s="227">
        <f>Q251*H251</f>
        <v>0</v>
      </c>
      <c r="S251" s="227">
        <v>0</v>
      </c>
      <c r="T251" s="22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9" t="s">
        <v>133</v>
      </c>
      <c r="AT251" s="229" t="s">
        <v>128</v>
      </c>
      <c r="AU251" s="229" t="s">
        <v>89</v>
      </c>
      <c r="AY251" s="17" t="s">
        <v>125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17" t="s">
        <v>87</v>
      </c>
      <c r="BK251" s="230">
        <f>ROUND(I251*H251,2)</f>
        <v>0</v>
      </c>
      <c r="BL251" s="17" t="s">
        <v>133</v>
      </c>
      <c r="BM251" s="229" t="s">
        <v>438</v>
      </c>
    </row>
    <row r="252" s="13" customFormat="1">
      <c r="A252" s="13"/>
      <c r="B252" s="231"/>
      <c r="C252" s="232"/>
      <c r="D252" s="233" t="s">
        <v>135</v>
      </c>
      <c r="E252" s="234" t="s">
        <v>1</v>
      </c>
      <c r="F252" s="235" t="s">
        <v>439</v>
      </c>
      <c r="G252" s="232"/>
      <c r="H252" s="234" t="s">
        <v>1</v>
      </c>
      <c r="I252" s="236"/>
      <c r="J252" s="232"/>
      <c r="K252" s="232"/>
      <c r="L252" s="237"/>
      <c r="M252" s="238"/>
      <c r="N252" s="239"/>
      <c r="O252" s="239"/>
      <c r="P252" s="239"/>
      <c r="Q252" s="239"/>
      <c r="R252" s="239"/>
      <c r="S252" s="239"/>
      <c r="T252" s="240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1" t="s">
        <v>135</v>
      </c>
      <c r="AU252" s="241" t="s">
        <v>89</v>
      </c>
      <c r="AV252" s="13" t="s">
        <v>87</v>
      </c>
      <c r="AW252" s="13" t="s">
        <v>36</v>
      </c>
      <c r="AX252" s="13" t="s">
        <v>79</v>
      </c>
      <c r="AY252" s="241" t="s">
        <v>125</v>
      </c>
    </row>
    <row r="253" s="14" customFormat="1">
      <c r="A253" s="14"/>
      <c r="B253" s="242"/>
      <c r="C253" s="243"/>
      <c r="D253" s="233" t="s">
        <v>135</v>
      </c>
      <c r="E253" s="244" t="s">
        <v>1</v>
      </c>
      <c r="F253" s="245" t="s">
        <v>440</v>
      </c>
      <c r="G253" s="243"/>
      <c r="H253" s="246">
        <v>4.0979999999999999</v>
      </c>
      <c r="I253" s="247"/>
      <c r="J253" s="243"/>
      <c r="K253" s="243"/>
      <c r="L253" s="248"/>
      <c r="M253" s="249"/>
      <c r="N253" s="250"/>
      <c r="O253" s="250"/>
      <c r="P253" s="250"/>
      <c r="Q253" s="250"/>
      <c r="R253" s="250"/>
      <c r="S253" s="250"/>
      <c r="T253" s="251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2" t="s">
        <v>135</v>
      </c>
      <c r="AU253" s="252" t="s">
        <v>89</v>
      </c>
      <c r="AV253" s="14" t="s">
        <v>89</v>
      </c>
      <c r="AW253" s="14" t="s">
        <v>36</v>
      </c>
      <c r="AX253" s="14" t="s">
        <v>87</v>
      </c>
      <c r="AY253" s="252" t="s">
        <v>125</v>
      </c>
    </row>
    <row r="254" s="2" customFormat="1" ht="33" customHeight="1">
      <c r="A254" s="38"/>
      <c r="B254" s="39"/>
      <c r="C254" s="218" t="s">
        <v>285</v>
      </c>
      <c r="D254" s="218" t="s">
        <v>128</v>
      </c>
      <c r="E254" s="219" t="s">
        <v>441</v>
      </c>
      <c r="F254" s="220" t="s">
        <v>442</v>
      </c>
      <c r="G254" s="221" t="s">
        <v>155</v>
      </c>
      <c r="H254" s="222">
        <v>4.0979999999999999</v>
      </c>
      <c r="I254" s="223"/>
      <c r="J254" s="224">
        <f>ROUND(I254*H254,2)</f>
        <v>0</v>
      </c>
      <c r="K254" s="220" t="s">
        <v>312</v>
      </c>
      <c r="L254" s="44"/>
      <c r="M254" s="225" t="s">
        <v>1</v>
      </c>
      <c r="N254" s="226" t="s">
        <v>44</v>
      </c>
      <c r="O254" s="91"/>
      <c r="P254" s="227">
        <f>O254*H254</f>
        <v>0</v>
      </c>
      <c r="Q254" s="227">
        <v>0</v>
      </c>
      <c r="R254" s="227">
        <f>Q254*H254</f>
        <v>0</v>
      </c>
      <c r="S254" s="227">
        <v>0</v>
      </c>
      <c r="T254" s="228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9" t="s">
        <v>133</v>
      </c>
      <c r="AT254" s="229" t="s">
        <v>128</v>
      </c>
      <c r="AU254" s="229" t="s">
        <v>89</v>
      </c>
      <c r="AY254" s="17" t="s">
        <v>125</v>
      </c>
      <c r="BE254" s="230">
        <f>IF(N254="základní",J254,0)</f>
        <v>0</v>
      </c>
      <c r="BF254" s="230">
        <f>IF(N254="snížená",J254,0)</f>
        <v>0</v>
      </c>
      <c r="BG254" s="230">
        <f>IF(N254="zákl. přenesená",J254,0)</f>
        <v>0</v>
      </c>
      <c r="BH254" s="230">
        <f>IF(N254="sníž. přenesená",J254,0)</f>
        <v>0</v>
      </c>
      <c r="BI254" s="230">
        <f>IF(N254="nulová",J254,0)</f>
        <v>0</v>
      </c>
      <c r="BJ254" s="17" t="s">
        <v>87</v>
      </c>
      <c r="BK254" s="230">
        <f>ROUND(I254*H254,2)</f>
        <v>0</v>
      </c>
      <c r="BL254" s="17" t="s">
        <v>133</v>
      </c>
      <c r="BM254" s="229" t="s">
        <v>443</v>
      </c>
    </row>
    <row r="255" s="14" customFormat="1">
      <c r="A255" s="14"/>
      <c r="B255" s="242"/>
      <c r="C255" s="243"/>
      <c r="D255" s="233" t="s">
        <v>135</v>
      </c>
      <c r="E255" s="244" t="s">
        <v>1</v>
      </c>
      <c r="F255" s="245" t="s">
        <v>444</v>
      </c>
      <c r="G255" s="243"/>
      <c r="H255" s="246">
        <v>4.0979999999999999</v>
      </c>
      <c r="I255" s="247"/>
      <c r="J255" s="243"/>
      <c r="K255" s="243"/>
      <c r="L255" s="248"/>
      <c r="M255" s="249"/>
      <c r="N255" s="250"/>
      <c r="O255" s="250"/>
      <c r="P255" s="250"/>
      <c r="Q255" s="250"/>
      <c r="R255" s="250"/>
      <c r="S255" s="250"/>
      <c r="T255" s="251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2" t="s">
        <v>135</v>
      </c>
      <c r="AU255" s="252" t="s">
        <v>89</v>
      </c>
      <c r="AV255" s="14" t="s">
        <v>89</v>
      </c>
      <c r="AW255" s="14" t="s">
        <v>36</v>
      </c>
      <c r="AX255" s="14" t="s">
        <v>87</v>
      </c>
      <c r="AY255" s="252" t="s">
        <v>125</v>
      </c>
    </row>
    <row r="256" s="2" customFormat="1" ht="16.5" customHeight="1">
      <c r="A256" s="38"/>
      <c r="B256" s="39"/>
      <c r="C256" s="218" t="s">
        <v>291</v>
      </c>
      <c r="D256" s="218" t="s">
        <v>128</v>
      </c>
      <c r="E256" s="219" t="s">
        <v>445</v>
      </c>
      <c r="F256" s="220" t="s">
        <v>446</v>
      </c>
      <c r="G256" s="221" t="s">
        <v>140</v>
      </c>
      <c r="H256" s="222">
        <v>6.3639999999999999</v>
      </c>
      <c r="I256" s="223"/>
      <c r="J256" s="224">
        <f>ROUND(I256*H256,2)</f>
        <v>0</v>
      </c>
      <c r="K256" s="220" t="s">
        <v>312</v>
      </c>
      <c r="L256" s="44"/>
      <c r="M256" s="225" t="s">
        <v>1</v>
      </c>
      <c r="N256" s="226" t="s">
        <v>44</v>
      </c>
      <c r="O256" s="91"/>
      <c r="P256" s="227">
        <f>O256*H256</f>
        <v>0</v>
      </c>
      <c r="Q256" s="227">
        <v>0.00247</v>
      </c>
      <c r="R256" s="227">
        <f>Q256*H256</f>
        <v>0.01571908</v>
      </c>
      <c r="S256" s="227">
        <v>0</v>
      </c>
      <c r="T256" s="22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9" t="s">
        <v>133</v>
      </c>
      <c r="AT256" s="229" t="s">
        <v>128</v>
      </c>
      <c r="AU256" s="229" t="s">
        <v>89</v>
      </c>
      <c r="AY256" s="17" t="s">
        <v>125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7" t="s">
        <v>87</v>
      </c>
      <c r="BK256" s="230">
        <f>ROUND(I256*H256,2)</f>
        <v>0</v>
      </c>
      <c r="BL256" s="17" t="s">
        <v>133</v>
      </c>
      <c r="BM256" s="229" t="s">
        <v>447</v>
      </c>
    </row>
    <row r="257" s="13" customFormat="1">
      <c r="A257" s="13"/>
      <c r="B257" s="231"/>
      <c r="C257" s="232"/>
      <c r="D257" s="233" t="s">
        <v>135</v>
      </c>
      <c r="E257" s="234" t="s">
        <v>1</v>
      </c>
      <c r="F257" s="235" t="s">
        <v>439</v>
      </c>
      <c r="G257" s="232"/>
      <c r="H257" s="234" t="s">
        <v>1</v>
      </c>
      <c r="I257" s="236"/>
      <c r="J257" s="232"/>
      <c r="K257" s="232"/>
      <c r="L257" s="237"/>
      <c r="M257" s="238"/>
      <c r="N257" s="239"/>
      <c r="O257" s="239"/>
      <c r="P257" s="239"/>
      <c r="Q257" s="239"/>
      <c r="R257" s="239"/>
      <c r="S257" s="239"/>
      <c r="T257" s="24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1" t="s">
        <v>135</v>
      </c>
      <c r="AU257" s="241" t="s">
        <v>89</v>
      </c>
      <c r="AV257" s="13" t="s">
        <v>87</v>
      </c>
      <c r="AW257" s="13" t="s">
        <v>36</v>
      </c>
      <c r="AX257" s="13" t="s">
        <v>79</v>
      </c>
      <c r="AY257" s="241" t="s">
        <v>125</v>
      </c>
    </row>
    <row r="258" s="14" customFormat="1">
      <c r="A258" s="14"/>
      <c r="B258" s="242"/>
      <c r="C258" s="243"/>
      <c r="D258" s="233" t="s">
        <v>135</v>
      </c>
      <c r="E258" s="244" t="s">
        <v>1</v>
      </c>
      <c r="F258" s="245" t="s">
        <v>448</v>
      </c>
      <c r="G258" s="243"/>
      <c r="H258" s="246">
        <v>6.3639999999999999</v>
      </c>
      <c r="I258" s="247"/>
      <c r="J258" s="243"/>
      <c r="K258" s="243"/>
      <c r="L258" s="248"/>
      <c r="M258" s="249"/>
      <c r="N258" s="250"/>
      <c r="O258" s="250"/>
      <c r="P258" s="250"/>
      <c r="Q258" s="250"/>
      <c r="R258" s="250"/>
      <c r="S258" s="250"/>
      <c r="T258" s="251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2" t="s">
        <v>135</v>
      </c>
      <c r="AU258" s="252" t="s">
        <v>89</v>
      </c>
      <c r="AV258" s="14" t="s">
        <v>89</v>
      </c>
      <c r="AW258" s="14" t="s">
        <v>36</v>
      </c>
      <c r="AX258" s="14" t="s">
        <v>87</v>
      </c>
      <c r="AY258" s="252" t="s">
        <v>125</v>
      </c>
    </row>
    <row r="259" s="2" customFormat="1" ht="16.5" customHeight="1">
      <c r="A259" s="38"/>
      <c r="B259" s="39"/>
      <c r="C259" s="218" t="s">
        <v>449</v>
      </c>
      <c r="D259" s="218" t="s">
        <v>128</v>
      </c>
      <c r="E259" s="219" t="s">
        <v>450</v>
      </c>
      <c r="F259" s="220" t="s">
        <v>451</v>
      </c>
      <c r="G259" s="221" t="s">
        <v>140</v>
      </c>
      <c r="H259" s="222">
        <v>6.3639999999999999</v>
      </c>
      <c r="I259" s="223"/>
      <c r="J259" s="224">
        <f>ROUND(I259*H259,2)</f>
        <v>0</v>
      </c>
      <c r="K259" s="220" t="s">
        <v>312</v>
      </c>
      <c r="L259" s="44"/>
      <c r="M259" s="225" t="s">
        <v>1</v>
      </c>
      <c r="N259" s="226" t="s">
        <v>44</v>
      </c>
      <c r="O259" s="91"/>
      <c r="P259" s="227">
        <f>O259*H259</f>
        <v>0</v>
      </c>
      <c r="Q259" s="227">
        <v>0</v>
      </c>
      <c r="R259" s="227">
        <f>Q259*H259</f>
        <v>0</v>
      </c>
      <c r="S259" s="227">
        <v>0</v>
      </c>
      <c r="T259" s="228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9" t="s">
        <v>133</v>
      </c>
      <c r="AT259" s="229" t="s">
        <v>128</v>
      </c>
      <c r="AU259" s="229" t="s">
        <v>89</v>
      </c>
      <c r="AY259" s="17" t="s">
        <v>125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17" t="s">
        <v>87</v>
      </c>
      <c r="BK259" s="230">
        <f>ROUND(I259*H259,2)</f>
        <v>0</v>
      </c>
      <c r="BL259" s="17" t="s">
        <v>133</v>
      </c>
      <c r="BM259" s="229" t="s">
        <v>452</v>
      </c>
    </row>
    <row r="260" s="14" customFormat="1">
      <c r="A260" s="14"/>
      <c r="B260" s="242"/>
      <c r="C260" s="243"/>
      <c r="D260" s="233" t="s">
        <v>135</v>
      </c>
      <c r="E260" s="244" t="s">
        <v>1</v>
      </c>
      <c r="F260" s="245" t="s">
        <v>453</v>
      </c>
      <c r="G260" s="243"/>
      <c r="H260" s="246">
        <v>6.3639999999999999</v>
      </c>
      <c r="I260" s="247"/>
      <c r="J260" s="243"/>
      <c r="K260" s="243"/>
      <c r="L260" s="248"/>
      <c r="M260" s="249"/>
      <c r="N260" s="250"/>
      <c r="O260" s="250"/>
      <c r="P260" s="250"/>
      <c r="Q260" s="250"/>
      <c r="R260" s="250"/>
      <c r="S260" s="250"/>
      <c r="T260" s="251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2" t="s">
        <v>135</v>
      </c>
      <c r="AU260" s="252" t="s">
        <v>89</v>
      </c>
      <c r="AV260" s="14" t="s">
        <v>89</v>
      </c>
      <c r="AW260" s="14" t="s">
        <v>36</v>
      </c>
      <c r="AX260" s="14" t="s">
        <v>87</v>
      </c>
      <c r="AY260" s="252" t="s">
        <v>125</v>
      </c>
    </row>
    <row r="261" s="2" customFormat="1" ht="24.15" customHeight="1">
      <c r="A261" s="38"/>
      <c r="B261" s="39"/>
      <c r="C261" s="218" t="s">
        <v>454</v>
      </c>
      <c r="D261" s="218" t="s">
        <v>128</v>
      </c>
      <c r="E261" s="219" t="s">
        <v>455</v>
      </c>
      <c r="F261" s="220" t="s">
        <v>456</v>
      </c>
      <c r="G261" s="221" t="s">
        <v>148</v>
      </c>
      <c r="H261" s="222">
        <v>0.27200000000000002</v>
      </c>
      <c r="I261" s="223"/>
      <c r="J261" s="224">
        <f>ROUND(I261*H261,2)</f>
        <v>0</v>
      </c>
      <c r="K261" s="220" t="s">
        <v>312</v>
      </c>
      <c r="L261" s="44"/>
      <c r="M261" s="225" t="s">
        <v>1</v>
      </c>
      <c r="N261" s="226" t="s">
        <v>44</v>
      </c>
      <c r="O261" s="91"/>
      <c r="P261" s="227">
        <f>O261*H261</f>
        <v>0</v>
      </c>
      <c r="Q261" s="227">
        <v>1.0597399999999999</v>
      </c>
      <c r="R261" s="227">
        <f>Q261*H261</f>
        <v>0.28824928</v>
      </c>
      <c r="S261" s="227">
        <v>0</v>
      </c>
      <c r="T261" s="228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9" t="s">
        <v>133</v>
      </c>
      <c r="AT261" s="229" t="s">
        <v>128</v>
      </c>
      <c r="AU261" s="229" t="s">
        <v>89</v>
      </c>
      <c r="AY261" s="17" t="s">
        <v>125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17" t="s">
        <v>87</v>
      </c>
      <c r="BK261" s="230">
        <f>ROUND(I261*H261,2)</f>
        <v>0</v>
      </c>
      <c r="BL261" s="17" t="s">
        <v>133</v>
      </c>
      <c r="BM261" s="229" t="s">
        <v>457</v>
      </c>
    </row>
    <row r="262" s="13" customFormat="1">
      <c r="A262" s="13"/>
      <c r="B262" s="231"/>
      <c r="C262" s="232"/>
      <c r="D262" s="233" t="s">
        <v>135</v>
      </c>
      <c r="E262" s="234" t="s">
        <v>1</v>
      </c>
      <c r="F262" s="235" t="s">
        <v>458</v>
      </c>
      <c r="G262" s="232"/>
      <c r="H262" s="234" t="s">
        <v>1</v>
      </c>
      <c r="I262" s="236"/>
      <c r="J262" s="232"/>
      <c r="K262" s="232"/>
      <c r="L262" s="237"/>
      <c r="M262" s="238"/>
      <c r="N262" s="239"/>
      <c r="O262" s="239"/>
      <c r="P262" s="239"/>
      <c r="Q262" s="239"/>
      <c r="R262" s="239"/>
      <c r="S262" s="239"/>
      <c r="T262" s="24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1" t="s">
        <v>135</v>
      </c>
      <c r="AU262" s="241" t="s">
        <v>89</v>
      </c>
      <c r="AV262" s="13" t="s">
        <v>87</v>
      </c>
      <c r="AW262" s="13" t="s">
        <v>36</v>
      </c>
      <c r="AX262" s="13" t="s">
        <v>79</v>
      </c>
      <c r="AY262" s="241" t="s">
        <v>125</v>
      </c>
    </row>
    <row r="263" s="13" customFormat="1">
      <c r="A263" s="13"/>
      <c r="B263" s="231"/>
      <c r="C263" s="232"/>
      <c r="D263" s="233" t="s">
        <v>135</v>
      </c>
      <c r="E263" s="234" t="s">
        <v>1</v>
      </c>
      <c r="F263" s="235" t="s">
        <v>459</v>
      </c>
      <c r="G263" s="232"/>
      <c r="H263" s="234" t="s">
        <v>1</v>
      </c>
      <c r="I263" s="236"/>
      <c r="J263" s="232"/>
      <c r="K263" s="232"/>
      <c r="L263" s="237"/>
      <c r="M263" s="238"/>
      <c r="N263" s="239"/>
      <c r="O263" s="239"/>
      <c r="P263" s="239"/>
      <c r="Q263" s="239"/>
      <c r="R263" s="239"/>
      <c r="S263" s="239"/>
      <c r="T263" s="24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1" t="s">
        <v>135</v>
      </c>
      <c r="AU263" s="241" t="s">
        <v>89</v>
      </c>
      <c r="AV263" s="13" t="s">
        <v>87</v>
      </c>
      <c r="AW263" s="13" t="s">
        <v>36</v>
      </c>
      <c r="AX263" s="13" t="s">
        <v>79</v>
      </c>
      <c r="AY263" s="241" t="s">
        <v>125</v>
      </c>
    </row>
    <row r="264" s="14" customFormat="1">
      <c r="A264" s="14"/>
      <c r="B264" s="242"/>
      <c r="C264" s="243"/>
      <c r="D264" s="233" t="s">
        <v>135</v>
      </c>
      <c r="E264" s="244" t="s">
        <v>1</v>
      </c>
      <c r="F264" s="245" t="s">
        <v>460</v>
      </c>
      <c r="G264" s="243"/>
      <c r="H264" s="246">
        <v>0.27200000000000002</v>
      </c>
      <c r="I264" s="247"/>
      <c r="J264" s="243"/>
      <c r="K264" s="243"/>
      <c r="L264" s="248"/>
      <c r="M264" s="249"/>
      <c r="N264" s="250"/>
      <c r="O264" s="250"/>
      <c r="P264" s="250"/>
      <c r="Q264" s="250"/>
      <c r="R264" s="250"/>
      <c r="S264" s="250"/>
      <c r="T264" s="251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2" t="s">
        <v>135</v>
      </c>
      <c r="AU264" s="252" t="s">
        <v>89</v>
      </c>
      <c r="AV264" s="14" t="s">
        <v>89</v>
      </c>
      <c r="AW264" s="14" t="s">
        <v>36</v>
      </c>
      <c r="AX264" s="14" t="s">
        <v>87</v>
      </c>
      <c r="AY264" s="252" t="s">
        <v>125</v>
      </c>
    </row>
    <row r="265" s="2" customFormat="1" ht="24.15" customHeight="1">
      <c r="A265" s="38"/>
      <c r="B265" s="39"/>
      <c r="C265" s="218" t="s">
        <v>461</v>
      </c>
      <c r="D265" s="218" t="s">
        <v>128</v>
      </c>
      <c r="E265" s="219" t="s">
        <v>462</v>
      </c>
      <c r="F265" s="220" t="s">
        <v>463</v>
      </c>
      <c r="G265" s="221" t="s">
        <v>155</v>
      </c>
      <c r="H265" s="222">
        <v>3.2429999999999999</v>
      </c>
      <c r="I265" s="223"/>
      <c r="J265" s="224">
        <f>ROUND(I265*H265,2)</f>
        <v>0</v>
      </c>
      <c r="K265" s="220" t="s">
        <v>312</v>
      </c>
      <c r="L265" s="44"/>
      <c r="M265" s="225" t="s">
        <v>1</v>
      </c>
      <c r="N265" s="226" t="s">
        <v>44</v>
      </c>
      <c r="O265" s="91"/>
      <c r="P265" s="227">
        <f>O265*H265</f>
        <v>0</v>
      </c>
      <c r="Q265" s="227">
        <v>0</v>
      </c>
      <c r="R265" s="227">
        <f>Q265*H265</f>
        <v>0</v>
      </c>
      <c r="S265" s="227">
        <v>0</v>
      </c>
      <c r="T265" s="228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9" t="s">
        <v>133</v>
      </c>
      <c r="AT265" s="229" t="s">
        <v>128</v>
      </c>
      <c r="AU265" s="229" t="s">
        <v>89</v>
      </c>
      <c r="AY265" s="17" t="s">
        <v>125</v>
      </c>
      <c r="BE265" s="230">
        <f>IF(N265="základní",J265,0)</f>
        <v>0</v>
      </c>
      <c r="BF265" s="230">
        <f>IF(N265="snížená",J265,0)</f>
        <v>0</v>
      </c>
      <c r="BG265" s="230">
        <f>IF(N265="zákl. přenesená",J265,0)</f>
        <v>0</v>
      </c>
      <c r="BH265" s="230">
        <f>IF(N265="sníž. přenesená",J265,0)</f>
        <v>0</v>
      </c>
      <c r="BI265" s="230">
        <f>IF(N265="nulová",J265,0)</f>
        <v>0</v>
      </c>
      <c r="BJ265" s="17" t="s">
        <v>87</v>
      </c>
      <c r="BK265" s="230">
        <f>ROUND(I265*H265,2)</f>
        <v>0</v>
      </c>
      <c r="BL265" s="17" t="s">
        <v>133</v>
      </c>
      <c r="BM265" s="229" t="s">
        <v>464</v>
      </c>
    </row>
    <row r="266" s="13" customFormat="1">
      <c r="A266" s="13"/>
      <c r="B266" s="231"/>
      <c r="C266" s="232"/>
      <c r="D266" s="233" t="s">
        <v>135</v>
      </c>
      <c r="E266" s="234" t="s">
        <v>1</v>
      </c>
      <c r="F266" s="235" t="s">
        <v>465</v>
      </c>
      <c r="G266" s="232"/>
      <c r="H266" s="234" t="s">
        <v>1</v>
      </c>
      <c r="I266" s="236"/>
      <c r="J266" s="232"/>
      <c r="K266" s="232"/>
      <c r="L266" s="237"/>
      <c r="M266" s="238"/>
      <c r="N266" s="239"/>
      <c r="O266" s="239"/>
      <c r="P266" s="239"/>
      <c r="Q266" s="239"/>
      <c r="R266" s="239"/>
      <c r="S266" s="239"/>
      <c r="T266" s="24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1" t="s">
        <v>135</v>
      </c>
      <c r="AU266" s="241" t="s">
        <v>89</v>
      </c>
      <c r="AV266" s="13" t="s">
        <v>87</v>
      </c>
      <c r="AW266" s="13" t="s">
        <v>36</v>
      </c>
      <c r="AX266" s="13" t="s">
        <v>79</v>
      </c>
      <c r="AY266" s="241" t="s">
        <v>125</v>
      </c>
    </row>
    <row r="267" s="13" customFormat="1">
      <c r="A267" s="13"/>
      <c r="B267" s="231"/>
      <c r="C267" s="232"/>
      <c r="D267" s="233" t="s">
        <v>135</v>
      </c>
      <c r="E267" s="234" t="s">
        <v>1</v>
      </c>
      <c r="F267" s="235" t="s">
        <v>314</v>
      </c>
      <c r="G267" s="232"/>
      <c r="H267" s="234" t="s">
        <v>1</v>
      </c>
      <c r="I267" s="236"/>
      <c r="J267" s="232"/>
      <c r="K267" s="232"/>
      <c r="L267" s="237"/>
      <c r="M267" s="238"/>
      <c r="N267" s="239"/>
      <c r="O267" s="239"/>
      <c r="P267" s="239"/>
      <c r="Q267" s="239"/>
      <c r="R267" s="239"/>
      <c r="S267" s="239"/>
      <c r="T267" s="240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1" t="s">
        <v>135</v>
      </c>
      <c r="AU267" s="241" t="s">
        <v>89</v>
      </c>
      <c r="AV267" s="13" t="s">
        <v>87</v>
      </c>
      <c r="AW267" s="13" t="s">
        <v>36</v>
      </c>
      <c r="AX267" s="13" t="s">
        <v>79</v>
      </c>
      <c r="AY267" s="241" t="s">
        <v>125</v>
      </c>
    </row>
    <row r="268" s="14" customFormat="1">
      <c r="A268" s="14"/>
      <c r="B268" s="242"/>
      <c r="C268" s="243"/>
      <c r="D268" s="233" t="s">
        <v>135</v>
      </c>
      <c r="E268" s="244" t="s">
        <v>1</v>
      </c>
      <c r="F268" s="245" t="s">
        <v>466</v>
      </c>
      <c r="G268" s="243"/>
      <c r="H268" s="246">
        <v>1.9650000000000001</v>
      </c>
      <c r="I268" s="247"/>
      <c r="J268" s="243"/>
      <c r="K268" s="243"/>
      <c r="L268" s="248"/>
      <c r="M268" s="249"/>
      <c r="N268" s="250"/>
      <c r="O268" s="250"/>
      <c r="P268" s="250"/>
      <c r="Q268" s="250"/>
      <c r="R268" s="250"/>
      <c r="S268" s="250"/>
      <c r="T268" s="251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2" t="s">
        <v>135</v>
      </c>
      <c r="AU268" s="252" t="s">
        <v>89</v>
      </c>
      <c r="AV268" s="14" t="s">
        <v>89</v>
      </c>
      <c r="AW268" s="14" t="s">
        <v>36</v>
      </c>
      <c r="AX268" s="14" t="s">
        <v>79</v>
      </c>
      <c r="AY268" s="252" t="s">
        <v>125</v>
      </c>
    </row>
    <row r="269" s="13" customFormat="1">
      <c r="A269" s="13"/>
      <c r="B269" s="231"/>
      <c r="C269" s="232"/>
      <c r="D269" s="233" t="s">
        <v>135</v>
      </c>
      <c r="E269" s="234" t="s">
        <v>1</v>
      </c>
      <c r="F269" s="235" t="s">
        <v>316</v>
      </c>
      <c r="G269" s="232"/>
      <c r="H269" s="234" t="s">
        <v>1</v>
      </c>
      <c r="I269" s="236"/>
      <c r="J269" s="232"/>
      <c r="K269" s="232"/>
      <c r="L269" s="237"/>
      <c r="M269" s="238"/>
      <c r="N269" s="239"/>
      <c r="O269" s="239"/>
      <c r="P269" s="239"/>
      <c r="Q269" s="239"/>
      <c r="R269" s="239"/>
      <c r="S269" s="239"/>
      <c r="T269" s="240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1" t="s">
        <v>135</v>
      </c>
      <c r="AU269" s="241" t="s">
        <v>89</v>
      </c>
      <c r="AV269" s="13" t="s">
        <v>87</v>
      </c>
      <c r="AW269" s="13" t="s">
        <v>36</v>
      </c>
      <c r="AX269" s="13" t="s">
        <v>79</v>
      </c>
      <c r="AY269" s="241" t="s">
        <v>125</v>
      </c>
    </row>
    <row r="270" s="14" customFormat="1">
      <c r="A270" s="14"/>
      <c r="B270" s="242"/>
      <c r="C270" s="243"/>
      <c r="D270" s="233" t="s">
        <v>135</v>
      </c>
      <c r="E270" s="244" t="s">
        <v>1</v>
      </c>
      <c r="F270" s="245" t="s">
        <v>467</v>
      </c>
      <c r="G270" s="243"/>
      <c r="H270" s="246">
        <v>1.278</v>
      </c>
      <c r="I270" s="247"/>
      <c r="J270" s="243"/>
      <c r="K270" s="243"/>
      <c r="L270" s="248"/>
      <c r="M270" s="249"/>
      <c r="N270" s="250"/>
      <c r="O270" s="250"/>
      <c r="P270" s="250"/>
      <c r="Q270" s="250"/>
      <c r="R270" s="250"/>
      <c r="S270" s="250"/>
      <c r="T270" s="251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2" t="s">
        <v>135</v>
      </c>
      <c r="AU270" s="252" t="s">
        <v>89</v>
      </c>
      <c r="AV270" s="14" t="s">
        <v>89</v>
      </c>
      <c r="AW270" s="14" t="s">
        <v>36</v>
      </c>
      <c r="AX270" s="14" t="s">
        <v>79</v>
      </c>
      <c r="AY270" s="252" t="s">
        <v>125</v>
      </c>
    </row>
    <row r="271" s="15" customFormat="1">
      <c r="A271" s="15"/>
      <c r="B271" s="263"/>
      <c r="C271" s="264"/>
      <c r="D271" s="233" t="s">
        <v>135</v>
      </c>
      <c r="E271" s="265" t="s">
        <v>1</v>
      </c>
      <c r="F271" s="266" t="s">
        <v>161</v>
      </c>
      <c r="G271" s="264"/>
      <c r="H271" s="267">
        <v>3.2430000000000003</v>
      </c>
      <c r="I271" s="268"/>
      <c r="J271" s="264"/>
      <c r="K271" s="264"/>
      <c r="L271" s="269"/>
      <c r="M271" s="270"/>
      <c r="N271" s="271"/>
      <c r="O271" s="271"/>
      <c r="P271" s="271"/>
      <c r="Q271" s="271"/>
      <c r="R271" s="271"/>
      <c r="S271" s="271"/>
      <c r="T271" s="272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73" t="s">
        <v>135</v>
      </c>
      <c r="AU271" s="273" t="s">
        <v>89</v>
      </c>
      <c r="AV271" s="15" t="s">
        <v>133</v>
      </c>
      <c r="AW271" s="15" t="s">
        <v>36</v>
      </c>
      <c r="AX271" s="15" t="s">
        <v>87</v>
      </c>
      <c r="AY271" s="273" t="s">
        <v>125</v>
      </c>
    </row>
    <row r="272" s="2" customFormat="1" ht="24.15" customHeight="1">
      <c r="A272" s="38"/>
      <c r="B272" s="39"/>
      <c r="C272" s="218" t="s">
        <v>468</v>
      </c>
      <c r="D272" s="218" t="s">
        <v>128</v>
      </c>
      <c r="E272" s="219" t="s">
        <v>469</v>
      </c>
      <c r="F272" s="220" t="s">
        <v>470</v>
      </c>
      <c r="G272" s="221" t="s">
        <v>155</v>
      </c>
      <c r="H272" s="222">
        <v>3.2429999999999999</v>
      </c>
      <c r="I272" s="223"/>
      <c r="J272" s="224">
        <f>ROUND(I272*H272,2)</f>
        <v>0</v>
      </c>
      <c r="K272" s="220" t="s">
        <v>312</v>
      </c>
      <c r="L272" s="44"/>
      <c r="M272" s="225" t="s">
        <v>1</v>
      </c>
      <c r="N272" s="226" t="s">
        <v>44</v>
      </c>
      <c r="O272" s="91"/>
      <c r="P272" s="227">
        <f>O272*H272</f>
        <v>0</v>
      </c>
      <c r="Q272" s="227">
        <v>0</v>
      </c>
      <c r="R272" s="227">
        <f>Q272*H272</f>
        <v>0</v>
      </c>
      <c r="S272" s="227">
        <v>0</v>
      </c>
      <c r="T272" s="228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9" t="s">
        <v>133</v>
      </c>
      <c r="AT272" s="229" t="s">
        <v>128</v>
      </c>
      <c r="AU272" s="229" t="s">
        <v>89</v>
      </c>
      <c r="AY272" s="17" t="s">
        <v>125</v>
      </c>
      <c r="BE272" s="230">
        <f>IF(N272="základní",J272,0)</f>
        <v>0</v>
      </c>
      <c r="BF272" s="230">
        <f>IF(N272="snížená",J272,0)</f>
        <v>0</v>
      </c>
      <c r="BG272" s="230">
        <f>IF(N272="zákl. přenesená",J272,0)</f>
        <v>0</v>
      </c>
      <c r="BH272" s="230">
        <f>IF(N272="sníž. přenesená",J272,0)</f>
        <v>0</v>
      </c>
      <c r="BI272" s="230">
        <f>IF(N272="nulová",J272,0)</f>
        <v>0</v>
      </c>
      <c r="BJ272" s="17" t="s">
        <v>87</v>
      </c>
      <c r="BK272" s="230">
        <f>ROUND(I272*H272,2)</f>
        <v>0</v>
      </c>
      <c r="BL272" s="17" t="s">
        <v>133</v>
      </c>
      <c r="BM272" s="229" t="s">
        <v>471</v>
      </c>
    </row>
    <row r="273" s="14" customFormat="1">
      <c r="A273" s="14"/>
      <c r="B273" s="242"/>
      <c r="C273" s="243"/>
      <c r="D273" s="233" t="s">
        <v>135</v>
      </c>
      <c r="E273" s="244" t="s">
        <v>1</v>
      </c>
      <c r="F273" s="245" t="s">
        <v>472</v>
      </c>
      <c r="G273" s="243"/>
      <c r="H273" s="246">
        <v>3.2429999999999999</v>
      </c>
      <c r="I273" s="247"/>
      <c r="J273" s="243"/>
      <c r="K273" s="243"/>
      <c r="L273" s="248"/>
      <c r="M273" s="249"/>
      <c r="N273" s="250"/>
      <c r="O273" s="250"/>
      <c r="P273" s="250"/>
      <c r="Q273" s="250"/>
      <c r="R273" s="250"/>
      <c r="S273" s="250"/>
      <c r="T273" s="251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2" t="s">
        <v>135</v>
      </c>
      <c r="AU273" s="252" t="s">
        <v>89</v>
      </c>
      <c r="AV273" s="14" t="s">
        <v>89</v>
      </c>
      <c r="AW273" s="14" t="s">
        <v>36</v>
      </c>
      <c r="AX273" s="14" t="s">
        <v>87</v>
      </c>
      <c r="AY273" s="252" t="s">
        <v>125</v>
      </c>
    </row>
    <row r="274" s="2" customFormat="1" ht="24.15" customHeight="1">
      <c r="A274" s="38"/>
      <c r="B274" s="39"/>
      <c r="C274" s="218" t="s">
        <v>473</v>
      </c>
      <c r="D274" s="218" t="s">
        <v>128</v>
      </c>
      <c r="E274" s="219" t="s">
        <v>474</v>
      </c>
      <c r="F274" s="220" t="s">
        <v>475</v>
      </c>
      <c r="G274" s="221" t="s">
        <v>155</v>
      </c>
      <c r="H274" s="222">
        <v>0.83999999999999997</v>
      </c>
      <c r="I274" s="223"/>
      <c r="J274" s="224">
        <f>ROUND(I274*H274,2)</f>
        <v>0</v>
      </c>
      <c r="K274" s="220" t="s">
        <v>312</v>
      </c>
      <c r="L274" s="44"/>
      <c r="M274" s="225" t="s">
        <v>1</v>
      </c>
      <c r="N274" s="226" t="s">
        <v>44</v>
      </c>
      <c r="O274" s="91"/>
      <c r="P274" s="227">
        <f>O274*H274</f>
        <v>0</v>
      </c>
      <c r="Q274" s="227">
        <v>0</v>
      </c>
      <c r="R274" s="227">
        <f>Q274*H274</f>
        <v>0</v>
      </c>
      <c r="S274" s="227">
        <v>0</v>
      </c>
      <c r="T274" s="228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9" t="s">
        <v>133</v>
      </c>
      <c r="AT274" s="229" t="s">
        <v>128</v>
      </c>
      <c r="AU274" s="229" t="s">
        <v>89</v>
      </c>
      <c r="AY274" s="17" t="s">
        <v>125</v>
      </c>
      <c r="BE274" s="230">
        <f>IF(N274="základní",J274,0)</f>
        <v>0</v>
      </c>
      <c r="BF274" s="230">
        <f>IF(N274="snížená",J274,0)</f>
        <v>0</v>
      </c>
      <c r="BG274" s="230">
        <f>IF(N274="zákl. přenesená",J274,0)</f>
        <v>0</v>
      </c>
      <c r="BH274" s="230">
        <f>IF(N274="sníž. přenesená",J274,0)</f>
        <v>0</v>
      </c>
      <c r="BI274" s="230">
        <f>IF(N274="nulová",J274,0)</f>
        <v>0</v>
      </c>
      <c r="BJ274" s="17" t="s">
        <v>87</v>
      </c>
      <c r="BK274" s="230">
        <f>ROUND(I274*H274,2)</f>
        <v>0</v>
      </c>
      <c r="BL274" s="17" t="s">
        <v>133</v>
      </c>
      <c r="BM274" s="229" t="s">
        <v>476</v>
      </c>
    </row>
    <row r="275" s="13" customFormat="1">
      <c r="A275" s="13"/>
      <c r="B275" s="231"/>
      <c r="C275" s="232"/>
      <c r="D275" s="233" t="s">
        <v>135</v>
      </c>
      <c r="E275" s="234" t="s">
        <v>1</v>
      </c>
      <c r="F275" s="235" t="s">
        <v>477</v>
      </c>
      <c r="G275" s="232"/>
      <c r="H275" s="234" t="s">
        <v>1</v>
      </c>
      <c r="I275" s="236"/>
      <c r="J275" s="232"/>
      <c r="K275" s="232"/>
      <c r="L275" s="237"/>
      <c r="M275" s="238"/>
      <c r="N275" s="239"/>
      <c r="O275" s="239"/>
      <c r="P275" s="239"/>
      <c r="Q275" s="239"/>
      <c r="R275" s="239"/>
      <c r="S275" s="239"/>
      <c r="T275" s="240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1" t="s">
        <v>135</v>
      </c>
      <c r="AU275" s="241" t="s">
        <v>89</v>
      </c>
      <c r="AV275" s="13" t="s">
        <v>87</v>
      </c>
      <c r="AW275" s="13" t="s">
        <v>36</v>
      </c>
      <c r="AX275" s="13" t="s">
        <v>79</v>
      </c>
      <c r="AY275" s="241" t="s">
        <v>125</v>
      </c>
    </row>
    <row r="276" s="14" customFormat="1">
      <c r="A276" s="14"/>
      <c r="B276" s="242"/>
      <c r="C276" s="243"/>
      <c r="D276" s="233" t="s">
        <v>135</v>
      </c>
      <c r="E276" s="244" t="s">
        <v>1</v>
      </c>
      <c r="F276" s="245" t="s">
        <v>478</v>
      </c>
      <c r="G276" s="243"/>
      <c r="H276" s="246">
        <v>0.83999999999999997</v>
      </c>
      <c r="I276" s="247"/>
      <c r="J276" s="243"/>
      <c r="K276" s="243"/>
      <c r="L276" s="248"/>
      <c r="M276" s="249"/>
      <c r="N276" s="250"/>
      <c r="O276" s="250"/>
      <c r="P276" s="250"/>
      <c r="Q276" s="250"/>
      <c r="R276" s="250"/>
      <c r="S276" s="250"/>
      <c r="T276" s="251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2" t="s">
        <v>135</v>
      </c>
      <c r="AU276" s="252" t="s">
        <v>89</v>
      </c>
      <c r="AV276" s="14" t="s">
        <v>89</v>
      </c>
      <c r="AW276" s="14" t="s">
        <v>36</v>
      </c>
      <c r="AX276" s="14" t="s">
        <v>87</v>
      </c>
      <c r="AY276" s="252" t="s">
        <v>125</v>
      </c>
    </row>
    <row r="277" s="2" customFormat="1" ht="24.15" customHeight="1">
      <c r="A277" s="38"/>
      <c r="B277" s="39"/>
      <c r="C277" s="218" t="s">
        <v>479</v>
      </c>
      <c r="D277" s="218" t="s">
        <v>128</v>
      </c>
      <c r="E277" s="219" t="s">
        <v>480</v>
      </c>
      <c r="F277" s="220" t="s">
        <v>481</v>
      </c>
      <c r="G277" s="221" t="s">
        <v>155</v>
      </c>
      <c r="H277" s="222">
        <v>1.2010000000000001</v>
      </c>
      <c r="I277" s="223"/>
      <c r="J277" s="224">
        <f>ROUND(I277*H277,2)</f>
        <v>0</v>
      </c>
      <c r="K277" s="220" t="s">
        <v>312</v>
      </c>
      <c r="L277" s="44"/>
      <c r="M277" s="225" t="s">
        <v>1</v>
      </c>
      <c r="N277" s="226" t="s">
        <v>44</v>
      </c>
      <c r="O277" s="91"/>
      <c r="P277" s="227">
        <f>O277*H277</f>
        <v>0</v>
      </c>
      <c r="Q277" s="227">
        <v>0</v>
      </c>
      <c r="R277" s="227">
        <f>Q277*H277</f>
        <v>0</v>
      </c>
      <c r="S277" s="227">
        <v>0</v>
      </c>
      <c r="T277" s="228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9" t="s">
        <v>133</v>
      </c>
      <c r="AT277" s="229" t="s">
        <v>128</v>
      </c>
      <c r="AU277" s="229" t="s">
        <v>89</v>
      </c>
      <c r="AY277" s="17" t="s">
        <v>125</v>
      </c>
      <c r="BE277" s="230">
        <f>IF(N277="základní",J277,0)</f>
        <v>0</v>
      </c>
      <c r="BF277" s="230">
        <f>IF(N277="snížená",J277,0)</f>
        <v>0</v>
      </c>
      <c r="BG277" s="230">
        <f>IF(N277="zákl. přenesená",J277,0)</f>
        <v>0</v>
      </c>
      <c r="BH277" s="230">
        <f>IF(N277="sníž. přenesená",J277,0)</f>
        <v>0</v>
      </c>
      <c r="BI277" s="230">
        <f>IF(N277="nulová",J277,0)</f>
        <v>0</v>
      </c>
      <c r="BJ277" s="17" t="s">
        <v>87</v>
      </c>
      <c r="BK277" s="230">
        <f>ROUND(I277*H277,2)</f>
        <v>0</v>
      </c>
      <c r="BL277" s="17" t="s">
        <v>133</v>
      </c>
      <c r="BM277" s="229" t="s">
        <v>482</v>
      </c>
    </row>
    <row r="278" s="13" customFormat="1">
      <c r="A278" s="13"/>
      <c r="B278" s="231"/>
      <c r="C278" s="232"/>
      <c r="D278" s="233" t="s">
        <v>135</v>
      </c>
      <c r="E278" s="234" t="s">
        <v>1</v>
      </c>
      <c r="F278" s="235" t="s">
        <v>483</v>
      </c>
      <c r="G278" s="232"/>
      <c r="H278" s="234" t="s">
        <v>1</v>
      </c>
      <c r="I278" s="236"/>
      <c r="J278" s="232"/>
      <c r="K278" s="232"/>
      <c r="L278" s="237"/>
      <c r="M278" s="238"/>
      <c r="N278" s="239"/>
      <c r="O278" s="239"/>
      <c r="P278" s="239"/>
      <c r="Q278" s="239"/>
      <c r="R278" s="239"/>
      <c r="S278" s="239"/>
      <c r="T278" s="240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1" t="s">
        <v>135</v>
      </c>
      <c r="AU278" s="241" t="s">
        <v>89</v>
      </c>
      <c r="AV278" s="13" t="s">
        <v>87</v>
      </c>
      <c r="AW278" s="13" t="s">
        <v>36</v>
      </c>
      <c r="AX278" s="13" t="s">
        <v>79</v>
      </c>
      <c r="AY278" s="241" t="s">
        <v>125</v>
      </c>
    </row>
    <row r="279" s="14" customFormat="1">
      <c r="A279" s="14"/>
      <c r="B279" s="242"/>
      <c r="C279" s="243"/>
      <c r="D279" s="233" t="s">
        <v>135</v>
      </c>
      <c r="E279" s="244" t="s">
        <v>1</v>
      </c>
      <c r="F279" s="245" t="s">
        <v>484</v>
      </c>
      <c r="G279" s="243"/>
      <c r="H279" s="246">
        <v>1.2010000000000001</v>
      </c>
      <c r="I279" s="247"/>
      <c r="J279" s="243"/>
      <c r="K279" s="243"/>
      <c r="L279" s="248"/>
      <c r="M279" s="249"/>
      <c r="N279" s="250"/>
      <c r="O279" s="250"/>
      <c r="P279" s="250"/>
      <c r="Q279" s="250"/>
      <c r="R279" s="250"/>
      <c r="S279" s="250"/>
      <c r="T279" s="251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2" t="s">
        <v>135</v>
      </c>
      <c r="AU279" s="252" t="s">
        <v>89</v>
      </c>
      <c r="AV279" s="14" t="s">
        <v>89</v>
      </c>
      <c r="AW279" s="14" t="s">
        <v>36</v>
      </c>
      <c r="AX279" s="14" t="s">
        <v>87</v>
      </c>
      <c r="AY279" s="252" t="s">
        <v>125</v>
      </c>
    </row>
    <row r="280" s="2" customFormat="1" ht="37.8" customHeight="1">
      <c r="A280" s="38"/>
      <c r="B280" s="39"/>
      <c r="C280" s="218" t="s">
        <v>485</v>
      </c>
      <c r="D280" s="218" t="s">
        <v>128</v>
      </c>
      <c r="E280" s="219" t="s">
        <v>486</v>
      </c>
      <c r="F280" s="220" t="s">
        <v>487</v>
      </c>
      <c r="G280" s="221" t="s">
        <v>155</v>
      </c>
      <c r="H280" s="222">
        <v>2.0409999999999999</v>
      </c>
      <c r="I280" s="223"/>
      <c r="J280" s="224">
        <f>ROUND(I280*H280,2)</f>
        <v>0</v>
      </c>
      <c r="K280" s="220" t="s">
        <v>312</v>
      </c>
      <c r="L280" s="44"/>
      <c r="M280" s="225" t="s">
        <v>1</v>
      </c>
      <c r="N280" s="226" t="s">
        <v>44</v>
      </c>
      <c r="O280" s="91"/>
      <c r="P280" s="227">
        <f>O280*H280</f>
        <v>0</v>
      </c>
      <c r="Q280" s="227">
        <v>0</v>
      </c>
      <c r="R280" s="227">
        <f>Q280*H280</f>
        <v>0</v>
      </c>
      <c r="S280" s="227">
        <v>0</v>
      </c>
      <c r="T280" s="228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9" t="s">
        <v>133</v>
      </c>
      <c r="AT280" s="229" t="s">
        <v>128</v>
      </c>
      <c r="AU280" s="229" t="s">
        <v>89</v>
      </c>
      <c r="AY280" s="17" t="s">
        <v>125</v>
      </c>
      <c r="BE280" s="230">
        <f>IF(N280="základní",J280,0)</f>
        <v>0</v>
      </c>
      <c r="BF280" s="230">
        <f>IF(N280="snížená",J280,0)</f>
        <v>0</v>
      </c>
      <c r="BG280" s="230">
        <f>IF(N280="zákl. přenesená",J280,0)</f>
        <v>0</v>
      </c>
      <c r="BH280" s="230">
        <f>IF(N280="sníž. přenesená",J280,0)</f>
        <v>0</v>
      </c>
      <c r="BI280" s="230">
        <f>IF(N280="nulová",J280,0)</f>
        <v>0</v>
      </c>
      <c r="BJ280" s="17" t="s">
        <v>87</v>
      </c>
      <c r="BK280" s="230">
        <f>ROUND(I280*H280,2)</f>
        <v>0</v>
      </c>
      <c r="BL280" s="17" t="s">
        <v>133</v>
      </c>
      <c r="BM280" s="229" t="s">
        <v>488</v>
      </c>
    </row>
    <row r="281" s="14" customFormat="1">
      <c r="A281" s="14"/>
      <c r="B281" s="242"/>
      <c r="C281" s="243"/>
      <c r="D281" s="233" t="s">
        <v>135</v>
      </c>
      <c r="E281" s="244" t="s">
        <v>1</v>
      </c>
      <c r="F281" s="245" t="s">
        <v>489</v>
      </c>
      <c r="G281" s="243"/>
      <c r="H281" s="246">
        <v>2.0409999999999999</v>
      </c>
      <c r="I281" s="247"/>
      <c r="J281" s="243"/>
      <c r="K281" s="243"/>
      <c r="L281" s="248"/>
      <c r="M281" s="249"/>
      <c r="N281" s="250"/>
      <c r="O281" s="250"/>
      <c r="P281" s="250"/>
      <c r="Q281" s="250"/>
      <c r="R281" s="250"/>
      <c r="S281" s="250"/>
      <c r="T281" s="251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2" t="s">
        <v>135</v>
      </c>
      <c r="AU281" s="252" t="s">
        <v>89</v>
      </c>
      <c r="AV281" s="14" t="s">
        <v>89</v>
      </c>
      <c r="AW281" s="14" t="s">
        <v>36</v>
      </c>
      <c r="AX281" s="14" t="s">
        <v>87</v>
      </c>
      <c r="AY281" s="252" t="s">
        <v>125</v>
      </c>
    </row>
    <row r="282" s="2" customFormat="1" ht="16.5" customHeight="1">
      <c r="A282" s="38"/>
      <c r="B282" s="39"/>
      <c r="C282" s="218" t="s">
        <v>490</v>
      </c>
      <c r="D282" s="218" t="s">
        <v>128</v>
      </c>
      <c r="E282" s="219" t="s">
        <v>491</v>
      </c>
      <c r="F282" s="220" t="s">
        <v>492</v>
      </c>
      <c r="G282" s="221" t="s">
        <v>140</v>
      </c>
      <c r="H282" s="222">
        <v>35.603000000000002</v>
      </c>
      <c r="I282" s="223"/>
      <c r="J282" s="224">
        <f>ROUND(I282*H282,2)</f>
        <v>0</v>
      </c>
      <c r="K282" s="220" t="s">
        <v>312</v>
      </c>
      <c r="L282" s="44"/>
      <c r="M282" s="225" t="s">
        <v>1</v>
      </c>
      <c r="N282" s="226" t="s">
        <v>44</v>
      </c>
      <c r="O282" s="91"/>
      <c r="P282" s="227">
        <f>O282*H282</f>
        <v>0</v>
      </c>
      <c r="Q282" s="227">
        <v>0.0014400000000000001</v>
      </c>
      <c r="R282" s="227">
        <f>Q282*H282</f>
        <v>0.051268320000000006</v>
      </c>
      <c r="S282" s="227">
        <v>0</v>
      </c>
      <c r="T282" s="228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9" t="s">
        <v>133</v>
      </c>
      <c r="AT282" s="229" t="s">
        <v>128</v>
      </c>
      <c r="AU282" s="229" t="s">
        <v>89</v>
      </c>
      <c r="AY282" s="17" t="s">
        <v>125</v>
      </c>
      <c r="BE282" s="230">
        <f>IF(N282="základní",J282,0)</f>
        <v>0</v>
      </c>
      <c r="BF282" s="230">
        <f>IF(N282="snížená",J282,0)</f>
        <v>0</v>
      </c>
      <c r="BG282" s="230">
        <f>IF(N282="zákl. přenesená",J282,0)</f>
        <v>0</v>
      </c>
      <c r="BH282" s="230">
        <f>IF(N282="sníž. přenesená",J282,0)</f>
        <v>0</v>
      </c>
      <c r="BI282" s="230">
        <f>IF(N282="nulová",J282,0)</f>
        <v>0</v>
      </c>
      <c r="BJ282" s="17" t="s">
        <v>87</v>
      </c>
      <c r="BK282" s="230">
        <f>ROUND(I282*H282,2)</f>
        <v>0</v>
      </c>
      <c r="BL282" s="17" t="s">
        <v>133</v>
      </c>
      <c r="BM282" s="229" t="s">
        <v>493</v>
      </c>
    </row>
    <row r="283" s="13" customFormat="1">
      <c r="A283" s="13"/>
      <c r="B283" s="231"/>
      <c r="C283" s="232"/>
      <c r="D283" s="233" t="s">
        <v>135</v>
      </c>
      <c r="E283" s="234" t="s">
        <v>1</v>
      </c>
      <c r="F283" s="235" t="s">
        <v>494</v>
      </c>
      <c r="G283" s="232"/>
      <c r="H283" s="234" t="s">
        <v>1</v>
      </c>
      <c r="I283" s="236"/>
      <c r="J283" s="232"/>
      <c r="K283" s="232"/>
      <c r="L283" s="237"/>
      <c r="M283" s="238"/>
      <c r="N283" s="239"/>
      <c r="O283" s="239"/>
      <c r="P283" s="239"/>
      <c r="Q283" s="239"/>
      <c r="R283" s="239"/>
      <c r="S283" s="239"/>
      <c r="T283" s="240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1" t="s">
        <v>135</v>
      </c>
      <c r="AU283" s="241" t="s">
        <v>89</v>
      </c>
      <c r="AV283" s="13" t="s">
        <v>87</v>
      </c>
      <c r="AW283" s="13" t="s">
        <v>36</v>
      </c>
      <c r="AX283" s="13" t="s">
        <v>79</v>
      </c>
      <c r="AY283" s="241" t="s">
        <v>125</v>
      </c>
    </row>
    <row r="284" s="14" customFormat="1">
      <c r="A284" s="14"/>
      <c r="B284" s="242"/>
      <c r="C284" s="243"/>
      <c r="D284" s="233" t="s">
        <v>135</v>
      </c>
      <c r="E284" s="244" t="s">
        <v>1</v>
      </c>
      <c r="F284" s="245" t="s">
        <v>495</v>
      </c>
      <c r="G284" s="243"/>
      <c r="H284" s="246">
        <v>5.3200000000000003</v>
      </c>
      <c r="I284" s="247"/>
      <c r="J284" s="243"/>
      <c r="K284" s="243"/>
      <c r="L284" s="248"/>
      <c r="M284" s="249"/>
      <c r="N284" s="250"/>
      <c r="O284" s="250"/>
      <c r="P284" s="250"/>
      <c r="Q284" s="250"/>
      <c r="R284" s="250"/>
      <c r="S284" s="250"/>
      <c r="T284" s="251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2" t="s">
        <v>135</v>
      </c>
      <c r="AU284" s="252" t="s">
        <v>89</v>
      </c>
      <c r="AV284" s="14" t="s">
        <v>89</v>
      </c>
      <c r="AW284" s="14" t="s">
        <v>36</v>
      </c>
      <c r="AX284" s="14" t="s">
        <v>79</v>
      </c>
      <c r="AY284" s="252" t="s">
        <v>125</v>
      </c>
    </row>
    <row r="285" s="13" customFormat="1">
      <c r="A285" s="13"/>
      <c r="B285" s="231"/>
      <c r="C285" s="232"/>
      <c r="D285" s="233" t="s">
        <v>135</v>
      </c>
      <c r="E285" s="234" t="s">
        <v>1</v>
      </c>
      <c r="F285" s="235" t="s">
        <v>483</v>
      </c>
      <c r="G285" s="232"/>
      <c r="H285" s="234" t="s">
        <v>1</v>
      </c>
      <c r="I285" s="236"/>
      <c r="J285" s="232"/>
      <c r="K285" s="232"/>
      <c r="L285" s="237"/>
      <c r="M285" s="238"/>
      <c r="N285" s="239"/>
      <c r="O285" s="239"/>
      <c r="P285" s="239"/>
      <c r="Q285" s="239"/>
      <c r="R285" s="239"/>
      <c r="S285" s="239"/>
      <c r="T285" s="240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1" t="s">
        <v>135</v>
      </c>
      <c r="AU285" s="241" t="s">
        <v>89</v>
      </c>
      <c r="AV285" s="13" t="s">
        <v>87</v>
      </c>
      <c r="AW285" s="13" t="s">
        <v>36</v>
      </c>
      <c r="AX285" s="13" t="s">
        <v>79</v>
      </c>
      <c r="AY285" s="241" t="s">
        <v>125</v>
      </c>
    </row>
    <row r="286" s="14" customFormat="1">
      <c r="A286" s="14"/>
      <c r="B286" s="242"/>
      <c r="C286" s="243"/>
      <c r="D286" s="233" t="s">
        <v>135</v>
      </c>
      <c r="E286" s="244" t="s">
        <v>1</v>
      </c>
      <c r="F286" s="245" t="s">
        <v>496</v>
      </c>
      <c r="G286" s="243"/>
      <c r="H286" s="246">
        <v>8.6600000000000001</v>
      </c>
      <c r="I286" s="247"/>
      <c r="J286" s="243"/>
      <c r="K286" s="243"/>
      <c r="L286" s="248"/>
      <c r="M286" s="249"/>
      <c r="N286" s="250"/>
      <c r="O286" s="250"/>
      <c r="P286" s="250"/>
      <c r="Q286" s="250"/>
      <c r="R286" s="250"/>
      <c r="S286" s="250"/>
      <c r="T286" s="25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2" t="s">
        <v>135</v>
      </c>
      <c r="AU286" s="252" t="s">
        <v>89</v>
      </c>
      <c r="AV286" s="14" t="s">
        <v>89</v>
      </c>
      <c r="AW286" s="14" t="s">
        <v>36</v>
      </c>
      <c r="AX286" s="14" t="s">
        <v>79</v>
      </c>
      <c r="AY286" s="252" t="s">
        <v>125</v>
      </c>
    </row>
    <row r="287" s="13" customFormat="1">
      <c r="A287" s="13"/>
      <c r="B287" s="231"/>
      <c r="C287" s="232"/>
      <c r="D287" s="233" t="s">
        <v>135</v>
      </c>
      <c r="E287" s="234" t="s">
        <v>1</v>
      </c>
      <c r="F287" s="235" t="s">
        <v>465</v>
      </c>
      <c r="G287" s="232"/>
      <c r="H287" s="234" t="s">
        <v>1</v>
      </c>
      <c r="I287" s="236"/>
      <c r="J287" s="232"/>
      <c r="K287" s="232"/>
      <c r="L287" s="237"/>
      <c r="M287" s="238"/>
      <c r="N287" s="239"/>
      <c r="O287" s="239"/>
      <c r="P287" s="239"/>
      <c r="Q287" s="239"/>
      <c r="R287" s="239"/>
      <c r="S287" s="239"/>
      <c r="T287" s="240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1" t="s">
        <v>135</v>
      </c>
      <c r="AU287" s="241" t="s">
        <v>89</v>
      </c>
      <c r="AV287" s="13" t="s">
        <v>87</v>
      </c>
      <c r="AW287" s="13" t="s">
        <v>36</v>
      </c>
      <c r="AX287" s="13" t="s">
        <v>79</v>
      </c>
      <c r="AY287" s="241" t="s">
        <v>125</v>
      </c>
    </row>
    <row r="288" s="13" customFormat="1">
      <c r="A288" s="13"/>
      <c r="B288" s="231"/>
      <c r="C288" s="232"/>
      <c r="D288" s="233" t="s">
        <v>135</v>
      </c>
      <c r="E288" s="234" t="s">
        <v>1</v>
      </c>
      <c r="F288" s="235" t="s">
        <v>314</v>
      </c>
      <c r="G288" s="232"/>
      <c r="H288" s="234" t="s">
        <v>1</v>
      </c>
      <c r="I288" s="236"/>
      <c r="J288" s="232"/>
      <c r="K288" s="232"/>
      <c r="L288" s="237"/>
      <c r="M288" s="238"/>
      <c r="N288" s="239"/>
      <c r="O288" s="239"/>
      <c r="P288" s="239"/>
      <c r="Q288" s="239"/>
      <c r="R288" s="239"/>
      <c r="S288" s="239"/>
      <c r="T288" s="240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1" t="s">
        <v>135</v>
      </c>
      <c r="AU288" s="241" t="s">
        <v>89</v>
      </c>
      <c r="AV288" s="13" t="s">
        <v>87</v>
      </c>
      <c r="AW288" s="13" t="s">
        <v>36</v>
      </c>
      <c r="AX288" s="13" t="s">
        <v>79</v>
      </c>
      <c r="AY288" s="241" t="s">
        <v>125</v>
      </c>
    </row>
    <row r="289" s="14" customFormat="1">
      <c r="A289" s="14"/>
      <c r="B289" s="242"/>
      <c r="C289" s="243"/>
      <c r="D289" s="233" t="s">
        <v>135</v>
      </c>
      <c r="E289" s="244" t="s">
        <v>1</v>
      </c>
      <c r="F289" s="245" t="s">
        <v>497</v>
      </c>
      <c r="G289" s="243"/>
      <c r="H289" s="246">
        <v>13.103</v>
      </c>
      <c r="I289" s="247"/>
      <c r="J289" s="243"/>
      <c r="K289" s="243"/>
      <c r="L289" s="248"/>
      <c r="M289" s="249"/>
      <c r="N289" s="250"/>
      <c r="O289" s="250"/>
      <c r="P289" s="250"/>
      <c r="Q289" s="250"/>
      <c r="R289" s="250"/>
      <c r="S289" s="250"/>
      <c r="T289" s="251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2" t="s">
        <v>135</v>
      </c>
      <c r="AU289" s="252" t="s">
        <v>89</v>
      </c>
      <c r="AV289" s="14" t="s">
        <v>89</v>
      </c>
      <c r="AW289" s="14" t="s">
        <v>36</v>
      </c>
      <c r="AX289" s="14" t="s">
        <v>79</v>
      </c>
      <c r="AY289" s="252" t="s">
        <v>125</v>
      </c>
    </row>
    <row r="290" s="13" customFormat="1">
      <c r="A290" s="13"/>
      <c r="B290" s="231"/>
      <c r="C290" s="232"/>
      <c r="D290" s="233" t="s">
        <v>135</v>
      </c>
      <c r="E290" s="234" t="s">
        <v>1</v>
      </c>
      <c r="F290" s="235" t="s">
        <v>316</v>
      </c>
      <c r="G290" s="232"/>
      <c r="H290" s="234" t="s">
        <v>1</v>
      </c>
      <c r="I290" s="236"/>
      <c r="J290" s="232"/>
      <c r="K290" s="232"/>
      <c r="L290" s="237"/>
      <c r="M290" s="238"/>
      <c r="N290" s="239"/>
      <c r="O290" s="239"/>
      <c r="P290" s="239"/>
      <c r="Q290" s="239"/>
      <c r="R290" s="239"/>
      <c r="S290" s="239"/>
      <c r="T290" s="240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1" t="s">
        <v>135</v>
      </c>
      <c r="AU290" s="241" t="s">
        <v>89</v>
      </c>
      <c r="AV290" s="13" t="s">
        <v>87</v>
      </c>
      <c r="AW290" s="13" t="s">
        <v>36</v>
      </c>
      <c r="AX290" s="13" t="s">
        <v>79</v>
      </c>
      <c r="AY290" s="241" t="s">
        <v>125</v>
      </c>
    </row>
    <row r="291" s="14" customFormat="1">
      <c r="A291" s="14"/>
      <c r="B291" s="242"/>
      <c r="C291" s="243"/>
      <c r="D291" s="233" t="s">
        <v>135</v>
      </c>
      <c r="E291" s="244" t="s">
        <v>1</v>
      </c>
      <c r="F291" s="245" t="s">
        <v>498</v>
      </c>
      <c r="G291" s="243"/>
      <c r="H291" s="246">
        <v>8.5199999999999996</v>
      </c>
      <c r="I291" s="247"/>
      <c r="J291" s="243"/>
      <c r="K291" s="243"/>
      <c r="L291" s="248"/>
      <c r="M291" s="249"/>
      <c r="N291" s="250"/>
      <c r="O291" s="250"/>
      <c r="P291" s="250"/>
      <c r="Q291" s="250"/>
      <c r="R291" s="250"/>
      <c r="S291" s="250"/>
      <c r="T291" s="251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2" t="s">
        <v>135</v>
      </c>
      <c r="AU291" s="252" t="s">
        <v>89</v>
      </c>
      <c r="AV291" s="14" t="s">
        <v>89</v>
      </c>
      <c r="AW291" s="14" t="s">
        <v>36</v>
      </c>
      <c r="AX291" s="14" t="s">
        <v>79</v>
      </c>
      <c r="AY291" s="252" t="s">
        <v>125</v>
      </c>
    </row>
    <row r="292" s="15" customFormat="1">
      <c r="A292" s="15"/>
      <c r="B292" s="263"/>
      <c r="C292" s="264"/>
      <c r="D292" s="233" t="s">
        <v>135</v>
      </c>
      <c r="E292" s="265" t="s">
        <v>1</v>
      </c>
      <c r="F292" s="266" t="s">
        <v>161</v>
      </c>
      <c r="G292" s="264"/>
      <c r="H292" s="267">
        <v>35.602999999999994</v>
      </c>
      <c r="I292" s="268"/>
      <c r="J292" s="264"/>
      <c r="K292" s="264"/>
      <c r="L292" s="269"/>
      <c r="M292" s="270"/>
      <c r="N292" s="271"/>
      <c r="O292" s="271"/>
      <c r="P292" s="271"/>
      <c r="Q292" s="271"/>
      <c r="R292" s="271"/>
      <c r="S292" s="271"/>
      <c r="T292" s="272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73" t="s">
        <v>135</v>
      </c>
      <c r="AU292" s="273" t="s">
        <v>89</v>
      </c>
      <c r="AV292" s="15" t="s">
        <v>133</v>
      </c>
      <c r="AW292" s="15" t="s">
        <v>36</v>
      </c>
      <c r="AX292" s="15" t="s">
        <v>87</v>
      </c>
      <c r="AY292" s="273" t="s">
        <v>125</v>
      </c>
    </row>
    <row r="293" s="2" customFormat="1" ht="16.5" customHeight="1">
      <c r="A293" s="38"/>
      <c r="B293" s="39"/>
      <c r="C293" s="218" t="s">
        <v>499</v>
      </c>
      <c r="D293" s="218" t="s">
        <v>128</v>
      </c>
      <c r="E293" s="219" t="s">
        <v>500</v>
      </c>
      <c r="F293" s="220" t="s">
        <v>501</v>
      </c>
      <c r="G293" s="221" t="s">
        <v>140</v>
      </c>
      <c r="H293" s="222">
        <v>15.167999999999999</v>
      </c>
      <c r="I293" s="223"/>
      <c r="J293" s="224">
        <f>ROUND(I293*H293,2)</f>
        <v>0</v>
      </c>
      <c r="K293" s="220" t="s">
        <v>312</v>
      </c>
      <c r="L293" s="44"/>
      <c r="M293" s="225" t="s">
        <v>1</v>
      </c>
      <c r="N293" s="226" t="s">
        <v>44</v>
      </c>
      <c r="O293" s="91"/>
      <c r="P293" s="227">
        <f>O293*H293</f>
        <v>0</v>
      </c>
      <c r="Q293" s="227">
        <v>4.0000000000000003E-05</v>
      </c>
      <c r="R293" s="227">
        <f>Q293*H293</f>
        <v>0.00060672000000000005</v>
      </c>
      <c r="S293" s="227">
        <v>0</v>
      </c>
      <c r="T293" s="228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9" t="s">
        <v>133</v>
      </c>
      <c r="AT293" s="229" t="s">
        <v>128</v>
      </c>
      <c r="AU293" s="229" t="s">
        <v>89</v>
      </c>
      <c r="AY293" s="17" t="s">
        <v>125</v>
      </c>
      <c r="BE293" s="230">
        <f>IF(N293="základní",J293,0)</f>
        <v>0</v>
      </c>
      <c r="BF293" s="230">
        <f>IF(N293="snížená",J293,0)</f>
        <v>0</v>
      </c>
      <c r="BG293" s="230">
        <f>IF(N293="zákl. přenesená",J293,0)</f>
        <v>0</v>
      </c>
      <c r="BH293" s="230">
        <f>IF(N293="sníž. přenesená",J293,0)</f>
        <v>0</v>
      </c>
      <c r="BI293" s="230">
        <f>IF(N293="nulová",J293,0)</f>
        <v>0</v>
      </c>
      <c r="BJ293" s="17" t="s">
        <v>87</v>
      </c>
      <c r="BK293" s="230">
        <f>ROUND(I293*H293,2)</f>
        <v>0</v>
      </c>
      <c r="BL293" s="17" t="s">
        <v>133</v>
      </c>
      <c r="BM293" s="229" t="s">
        <v>502</v>
      </c>
    </row>
    <row r="294" s="14" customFormat="1">
      <c r="A294" s="14"/>
      <c r="B294" s="242"/>
      <c r="C294" s="243"/>
      <c r="D294" s="233" t="s">
        <v>135</v>
      </c>
      <c r="E294" s="244" t="s">
        <v>1</v>
      </c>
      <c r="F294" s="245" t="s">
        <v>503</v>
      </c>
      <c r="G294" s="243"/>
      <c r="H294" s="246">
        <v>15.167999999999999</v>
      </c>
      <c r="I294" s="247"/>
      <c r="J294" s="243"/>
      <c r="K294" s="243"/>
      <c r="L294" s="248"/>
      <c r="M294" s="249"/>
      <c r="N294" s="250"/>
      <c r="O294" s="250"/>
      <c r="P294" s="250"/>
      <c r="Q294" s="250"/>
      <c r="R294" s="250"/>
      <c r="S294" s="250"/>
      <c r="T294" s="251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2" t="s">
        <v>135</v>
      </c>
      <c r="AU294" s="252" t="s">
        <v>89</v>
      </c>
      <c r="AV294" s="14" t="s">
        <v>89</v>
      </c>
      <c r="AW294" s="14" t="s">
        <v>36</v>
      </c>
      <c r="AX294" s="14" t="s">
        <v>87</v>
      </c>
      <c r="AY294" s="252" t="s">
        <v>125</v>
      </c>
    </row>
    <row r="295" s="2" customFormat="1" ht="24.15" customHeight="1">
      <c r="A295" s="38"/>
      <c r="B295" s="39"/>
      <c r="C295" s="218" t="s">
        <v>504</v>
      </c>
      <c r="D295" s="218" t="s">
        <v>128</v>
      </c>
      <c r="E295" s="219" t="s">
        <v>505</v>
      </c>
      <c r="F295" s="220" t="s">
        <v>506</v>
      </c>
      <c r="G295" s="221" t="s">
        <v>148</v>
      </c>
      <c r="H295" s="222">
        <v>0.107</v>
      </c>
      <c r="I295" s="223"/>
      <c r="J295" s="224">
        <f>ROUND(I295*H295,2)</f>
        <v>0</v>
      </c>
      <c r="K295" s="220" t="s">
        <v>312</v>
      </c>
      <c r="L295" s="44"/>
      <c r="M295" s="225" t="s">
        <v>1</v>
      </c>
      <c r="N295" s="226" t="s">
        <v>44</v>
      </c>
      <c r="O295" s="91"/>
      <c r="P295" s="227">
        <f>O295*H295</f>
        <v>0</v>
      </c>
      <c r="Q295" s="227">
        <v>1.0383</v>
      </c>
      <c r="R295" s="227">
        <f>Q295*H295</f>
        <v>0.11109809999999999</v>
      </c>
      <c r="S295" s="227">
        <v>0</v>
      </c>
      <c r="T295" s="228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9" t="s">
        <v>133</v>
      </c>
      <c r="AT295" s="229" t="s">
        <v>128</v>
      </c>
      <c r="AU295" s="229" t="s">
        <v>89</v>
      </c>
      <c r="AY295" s="17" t="s">
        <v>125</v>
      </c>
      <c r="BE295" s="230">
        <f>IF(N295="základní",J295,0)</f>
        <v>0</v>
      </c>
      <c r="BF295" s="230">
        <f>IF(N295="snížená",J295,0)</f>
        <v>0</v>
      </c>
      <c r="BG295" s="230">
        <f>IF(N295="zákl. přenesená",J295,0)</f>
        <v>0</v>
      </c>
      <c r="BH295" s="230">
        <f>IF(N295="sníž. přenesená",J295,0)</f>
        <v>0</v>
      </c>
      <c r="BI295" s="230">
        <f>IF(N295="nulová",J295,0)</f>
        <v>0</v>
      </c>
      <c r="BJ295" s="17" t="s">
        <v>87</v>
      </c>
      <c r="BK295" s="230">
        <f>ROUND(I295*H295,2)</f>
        <v>0</v>
      </c>
      <c r="BL295" s="17" t="s">
        <v>133</v>
      </c>
      <c r="BM295" s="229" t="s">
        <v>507</v>
      </c>
    </row>
    <row r="296" s="13" customFormat="1">
      <c r="A296" s="13"/>
      <c r="B296" s="231"/>
      <c r="C296" s="232"/>
      <c r="D296" s="233" t="s">
        <v>135</v>
      </c>
      <c r="E296" s="234" t="s">
        <v>1</v>
      </c>
      <c r="F296" s="235" t="s">
        <v>508</v>
      </c>
      <c r="G296" s="232"/>
      <c r="H296" s="234" t="s">
        <v>1</v>
      </c>
      <c r="I296" s="236"/>
      <c r="J296" s="232"/>
      <c r="K296" s="232"/>
      <c r="L296" s="237"/>
      <c r="M296" s="238"/>
      <c r="N296" s="239"/>
      <c r="O296" s="239"/>
      <c r="P296" s="239"/>
      <c r="Q296" s="239"/>
      <c r="R296" s="239"/>
      <c r="S296" s="239"/>
      <c r="T296" s="240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1" t="s">
        <v>135</v>
      </c>
      <c r="AU296" s="241" t="s">
        <v>89</v>
      </c>
      <c r="AV296" s="13" t="s">
        <v>87</v>
      </c>
      <c r="AW296" s="13" t="s">
        <v>36</v>
      </c>
      <c r="AX296" s="13" t="s">
        <v>79</v>
      </c>
      <c r="AY296" s="241" t="s">
        <v>125</v>
      </c>
    </row>
    <row r="297" s="13" customFormat="1">
      <c r="A297" s="13"/>
      <c r="B297" s="231"/>
      <c r="C297" s="232"/>
      <c r="D297" s="233" t="s">
        <v>135</v>
      </c>
      <c r="E297" s="234" t="s">
        <v>1</v>
      </c>
      <c r="F297" s="235" t="s">
        <v>459</v>
      </c>
      <c r="G297" s="232"/>
      <c r="H297" s="234" t="s">
        <v>1</v>
      </c>
      <c r="I297" s="236"/>
      <c r="J297" s="232"/>
      <c r="K297" s="232"/>
      <c r="L297" s="237"/>
      <c r="M297" s="238"/>
      <c r="N297" s="239"/>
      <c r="O297" s="239"/>
      <c r="P297" s="239"/>
      <c r="Q297" s="239"/>
      <c r="R297" s="239"/>
      <c r="S297" s="239"/>
      <c r="T297" s="240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1" t="s">
        <v>135</v>
      </c>
      <c r="AU297" s="241" t="s">
        <v>89</v>
      </c>
      <c r="AV297" s="13" t="s">
        <v>87</v>
      </c>
      <c r="AW297" s="13" t="s">
        <v>36</v>
      </c>
      <c r="AX297" s="13" t="s">
        <v>79</v>
      </c>
      <c r="AY297" s="241" t="s">
        <v>125</v>
      </c>
    </row>
    <row r="298" s="14" customFormat="1">
      <c r="A298" s="14"/>
      <c r="B298" s="242"/>
      <c r="C298" s="243"/>
      <c r="D298" s="233" t="s">
        <v>135</v>
      </c>
      <c r="E298" s="244" t="s">
        <v>1</v>
      </c>
      <c r="F298" s="245" t="s">
        <v>509</v>
      </c>
      <c r="G298" s="243"/>
      <c r="H298" s="246">
        <v>0.107</v>
      </c>
      <c r="I298" s="247"/>
      <c r="J298" s="243"/>
      <c r="K298" s="243"/>
      <c r="L298" s="248"/>
      <c r="M298" s="249"/>
      <c r="N298" s="250"/>
      <c r="O298" s="250"/>
      <c r="P298" s="250"/>
      <c r="Q298" s="250"/>
      <c r="R298" s="250"/>
      <c r="S298" s="250"/>
      <c r="T298" s="251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2" t="s">
        <v>135</v>
      </c>
      <c r="AU298" s="252" t="s">
        <v>89</v>
      </c>
      <c r="AV298" s="14" t="s">
        <v>89</v>
      </c>
      <c r="AW298" s="14" t="s">
        <v>36</v>
      </c>
      <c r="AX298" s="14" t="s">
        <v>87</v>
      </c>
      <c r="AY298" s="252" t="s">
        <v>125</v>
      </c>
    </row>
    <row r="299" s="12" customFormat="1" ht="22.8" customHeight="1">
      <c r="A299" s="12"/>
      <c r="B299" s="202"/>
      <c r="C299" s="203"/>
      <c r="D299" s="204" t="s">
        <v>78</v>
      </c>
      <c r="E299" s="216" t="s">
        <v>144</v>
      </c>
      <c r="F299" s="216" t="s">
        <v>510</v>
      </c>
      <c r="G299" s="203"/>
      <c r="H299" s="203"/>
      <c r="I299" s="206"/>
      <c r="J299" s="217">
        <f>BK299</f>
        <v>0</v>
      </c>
      <c r="K299" s="203"/>
      <c r="L299" s="208"/>
      <c r="M299" s="209"/>
      <c r="N299" s="210"/>
      <c r="O299" s="210"/>
      <c r="P299" s="211">
        <f>SUM(P300:P311)</f>
        <v>0</v>
      </c>
      <c r="Q299" s="210"/>
      <c r="R299" s="211">
        <f>SUM(R300:R311)</f>
        <v>12.6054073</v>
      </c>
      <c r="S299" s="210"/>
      <c r="T299" s="212">
        <f>SUM(T300:T311)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13" t="s">
        <v>87</v>
      </c>
      <c r="AT299" s="214" t="s">
        <v>78</v>
      </c>
      <c r="AU299" s="214" t="s">
        <v>87</v>
      </c>
      <c r="AY299" s="213" t="s">
        <v>125</v>
      </c>
      <c r="BK299" s="215">
        <f>SUM(BK300:BK311)</f>
        <v>0</v>
      </c>
    </row>
    <row r="300" s="2" customFormat="1" ht="24.15" customHeight="1">
      <c r="A300" s="38"/>
      <c r="B300" s="39"/>
      <c r="C300" s="218" t="s">
        <v>511</v>
      </c>
      <c r="D300" s="218" t="s">
        <v>128</v>
      </c>
      <c r="E300" s="219" t="s">
        <v>512</v>
      </c>
      <c r="F300" s="220" t="s">
        <v>513</v>
      </c>
      <c r="G300" s="221" t="s">
        <v>155</v>
      </c>
      <c r="H300" s="222">
        <v>4.6059999999999999</v>
      </c>
      <c r="I300" s="223"/>
      <c r="J300" s="224">
        <f>ROUND(I300*H300,2)</f>
        <v>0</v>
      </c>
      <c r="K300" s="220" t="s">
        <v>312</v>
      </c>
      <c r="L300" s="44"/>
      <c r="M300" s="225" t="s">
        <v>1</v>
      </c>
      <c r="N300" s="226" t="s">
        <v>44</v>
      </c>
      <c r="O300" s="91"/>
      <c r="P300" s="227">
        <f>O300*H300</f>
        <v>0</v>
      </c>
      <c r="Q300" s="227">
        <v>0.079549999999999996</v>
      </c>
      <c r="R300" s="227">
        <f>Q300*H300</f>
        <v>0.36640729999999999</v>
      </c>
      <c r="S300" s="227">
        <v>0</v>
      </c>
      <c r="T300" s="228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9" t="s">
        <v>133</v>
      </c>
      <c r="AT300" s="229" t="s">
        <v>128</v>
      </c>
      <c r="AU300" s="229" t="s">
        <v>89</v>
      </c>
      <c r="AY300" s="17" t="s">
        <v>125</v>
      </c>
      <c r="BE300" s="230">
        <f>IF(N300="základní",J300,0)</f>
        <v>0</v>
      </c>
      <c r="BF300" s="230">
        <f>IF(N300="snížená",J300,0)</f>
        <v>0</v>
      </c>
      <c r="BG300" s="230">
        <f>IF(N300="zákl. přenesená",J300,0)</f>
        <v>0</v>
      </c>
      <c r="BH300" s="230">
        <f>IF(N300="sníž. přenesená",J300,0)</f>
        <v>0</v>
      </c>
      <c r="BI300" s="230">
        <f>IF(N300="nulová",J300,0)</f>
        <v>0</v>
      </c>
      <c r="BJ300" s="17" t="s">
        <v>87</v>
      </c>
      <c r="BK300" s="230">
        <f>ROUND(I300*H300,2)</f>
        <v>0</v>
      </c>
      <c r="BL300" s="17" t="s">
        <v>133</v>
      </c>
      <c r="BM300" s="229" t="s">
        <v>514</v>
      </c>
    </row>
    <row r="301" s="13" customFormat="1">
      <c r="A301" s="13"/>
      <c r="B301" s="231"/>
      <c r="C301" s="232"/>
      <c r="D301" s="233" t="s">
        <v>135</v>
      </c>
      <c r="E301" s="234" t="s">
        <v>1</v>
      </c>
      <c r="F301" s="235" t="s">
        <v>515</v>
      </c>
      <c r="G301" s="232"/>
      <c r="H301" s="234" t="s">
        <v>1</v>
      </c>
      <c r="I301" s="236"/>
      <c r="J301" s="232"/>
      <c r="K301" s="232"/>
      <c r="L301" s="237"/>
      <c r="M301" s="238"/>
      <c r="N301" s="239"/>
      <c r="O301" s="239"/>
      <c r="P301" s="239"/>
      <c r="Q301" s="239"/>
      <c r="R301" s="239"/>
      <c r="S301" s="239"/>
      <c r="T301" s="240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1" t="s">
        <v>135</v>
      </c>
      <c r="AU301" s="241" t="s">
        <v>89</v>
      </c>
      <c r="AV301" s="13" t="s">
        <v>87</v>
      </c>
      <c r="AW301" s="13" t="s">
        <v>36</v>
      </c>
      <c r="AX301" s="13" t="s">
        <v>79</v>
      </c>
      <c r="AY301" s="241" t="s">
        <v>125</v>
      </c>
    </row>
    <row r="302" s="14" customFormat="1">
      <c r="A302" s="14"/>
      <c r="B302" s="242"/>
      <c r="C302" s="243"/>
      <c r="D302" s="233" t="s">
        <v>135</v>
      </c>
      <c r="E302" s="244" t="s">
        <v>1</v>
      </c>
      <c r="F302" s="245" t="s">
        <v>516</v>
      </c>
      <c r="G302" s="243"/>
      <c r="H302" s="246">
        <v>3.2879999999999998</v>
      </c>
      <c r="I302" s="247"/>
      <c r="J302" s="243"/>
      <c r="K302" s="243"/>
      <c r="L302" s="248"/>
      <c r="M302" s="249"/>
      <c r="N302" s="250"/>
      <c r="O302" s="250"/>
      <c r="P302" s="250"/>
      <c r="Q302" s="250"/>
      <c r="R302" s="250"/>
      <c r="S302" s="250"/>
      <c r="T302" s="251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2" t="s">
        <v>135</v>
      </c>
      <c r="AU302" s="252" t="s">
        <v>89</v>
      </c>
      <c r="AV302" s="14" t="s">
        <v>89</v>
      </c>
      <c r="AW302" s="14" t="s">
        <v>36</v>
      </c>
      <c r="AX302" s="14" t="s">
        <v>79</v>
      </c>
      <c r="AY302" s="252" t="s">
        <v>125</v>
      </c>
    </row>
    <row r="303" s="13" customFormat="1">
      <c r="A303" s="13"/>
      <c r="B303" s="231"/>
      <c r="C303" s="232"/>
      <c r="D303" s="233" t="s">
        <v>135</v>
      </c>
      <c r="E303" s="234" t="s">
        <v>1</v>
      </c>
      <c r="F303" s="235" t="s">
        <v>517</v>
      </c>
      <c r="G303" s="232"/>
      <c r="H303" s="234" t="s">
        <v>1</v>
      </c>
      <c r="I303" s="236"/>
      <c r="J303" s="232"/>
      <c r="K303" s="232"/>
      <c r="L303" s="237"/>
      <c r="M303" s="238"/>
      <c r="N303" s="239"/>
      <c r="O303" s="239"/>
      <c r="P303" s="239"/>
      <c r="Q303" s="239"/>
      <c r="R303" s="239"/>
      <c r="S303" s="239"/>
      <c r="T303" s="240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1" t="s">
        <v>135</v>
      </c>
      <c r="AU303" s="241" t="s">
        <v>89</v>
      </c>
      <c r="AV303" s="13" t="s">
        <v>87</v>
      </c>
      <c r="AW303" s="13" t="s">
        <v>36</v>
      </c>
      <c r="AX303" s="13" t="s">
        <v>79</v>
      </c>
      <c r="AY303" s="241" t="s">
        <v>125</v>
      </c>
    </row>
    <row r="304" s="14" customFormat="1">
      <c r="A304" s="14"/>
      <c r="B304" s="242"/>
      <c r="C304" s="243"/>
      <c r="D304" s="233" t="s">
        <v>135</v>
      </c>
      <c r="E304" s="244" t="s">
        <v>1</v>
      </c>
      <c r="F304" s="245" t="s">
        <v>518</v>
      </c>
      <c r="G304" s="243"/>
      <c r="H304" s="246">
        <v>0.64900000000000002</v>
      </c>
      <c r="I304" s="247"/>
      <c r="J304" s="243"/>
      <c r="K304" s="243"/>
      <c r="L304" s="248"/>
      <c r="M304" s="249"/>
      <c r="N304" s="250"/>
      <c r="O304" s="250"/>
      <c r="P304" s="250"/>
      <c r="Q304" s="250"/>
      <c r="R304" s="250"/>
      <c r="S304" s="250"/>
      <c r="T304" s="251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2" t="s">
        <v>135</v>
      </c>
      <c r="AU304" s="252" t="s">
        <v>89</v>
      </c>
      <c r="AV304" s="14" t="s">
        <v>89</v>
      </c>
      <c r="AW304" s="14" t="s">
        <v>36</v>
      </c>
      <c r="AX304" s="14" t="s">
        <v>79</v>
      </c>
      <c r="AY304" s="252" t="s">
        <v>125</v>
      </c>
    </row>
    <row r="305" s="13" customFormat="1">
      <c r="A305" s="13"/>
      <c r="B305" s="231"/>
      <c r="C305" s="232"/>
      <c r="D305" s="233" t="s">
        <v>135</v>
      </c>
      <c r="E305" s="234" t="s">
        <v>1</v>
      </c>
      <c r="F305" s="235" t="s">
        <v>519</v>
      </c>
      <c r="G305" s="232"/>
      <c r="H305" s="234" t="s">
        <v>1</v>
      </c>
      <c r="I305" s="236"/>
      <c r="J305" s="232"/>
      <c r="K305" s="232"/>
      <c r="L305" s="237"/>
      <c r="M305" s="238"/>
      <c r="N305" s="239"/>
      <c r="O305" s="239"/>
      <c r="P305" s="239"/>
      <c r="Q305" s="239"/>
      <c r="R305" s="239"/>
      <c r="S305" s="239"/>
      <c r="T305" s="240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1" t="s">
        <v>135</v>
      </c>
      <c r="AU305" s="241" t="s">
        <v>89</v>
      </c>
      <c r="AV305" s="13" t="s">
        <v>87</v>
      </c>
      <c r="AW305" s="13" t="s">
        <v>36</v>
      </c>
      <c r="AX305" s="13" t="s">
        <v>79</v>
      </c>
      <c r="AY305" s="241" t="s">
        <v>125</v>
      </c>
    </row>
    <row r="306" s="14" customFormat="1">
      <c r="A306" s="14"/>
      <c r="B306" s="242"/>
      <c r="C306" s="243"/>
      <c r="D306" s="233" t="s">
        <v>135</v>
      </c>
      <c r="E306" s="244" t="s">
        <v>1</v>
      </c>
      <c r="F306" s="245" t="s">
        <v>520</v>
      </c>
      <c r="G306" s="243"/>
      <c r="H306" s="246">
        <v>0.66900000000000004</v>
      </c>
      <c r="I306" s="247"/>
      <c r="J306" s="243"/>
      <c r="K306" s="243"/>
      <c r="L306" s="248"/>
      <c r="M306" s="249"/>
      <c r="N306" s="250"/>
      <c r="O306" s="250"/>
      <c r="P306" s="250"/>
      <c r="Q306" s="250"/>
      <c r="R306" s="250"/>
      <c r="S306" s="250"/>
      <c r="T306" s="251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2" t="s">
        <v>135</v>
      </c>
      <c r="AU306" s="252" t="s">
        <v>89</v>
      </c>
      <c r="AV306" s="14" t="s">
        <v>89</v>
      </c>
      <c r="AW306" s="14" t="s">
        <v>36</v>
      </c>
      <c r="AX306" s="14" t="s">
        <v>79</v>
      </c>
      <c r="AY306" s="252" t="s">
        <v>125</v>
      </c>
    </row>
    <row r="307" s="15" customFormat="1">
      <c r="A307" s="15"/>
      <c r="B307" s="263"/>
      <c r="C307" s="264"/>
      <c r="D307" s="233" t="s">
        <v>135</v>
      </c>
      <c r="E307" s="265" t="s">
        <v>1</v>
      </c>
      <c r="F307" s="266" t="s">
        <v>161</v>
      </c>
      <c r="G307" s="264"/>
      <c r="H307" s="267">
        <v>4.6059999999999999</v>
      </c>
      <c r="I307" s="268"/>
      <c r="J307" s="264"/>
      <c r="K307" s="264"/>
      <c r="L307" s="269"/>
      <c r="M307" s="270"/>
      <c r="N307" s="271"/>
      <c r="O307" s="271"/>
      <c r="P307" s="271"/>
      <c r="Q307" s="271"/>
      <c r="R307" s="271"/>
      <c r="S307" s="271"/>
      <c r="T307" s="272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73" t="s">
        <v>135</v>
      </c>
      <c r="AU307" s="273" t="s">
        <v>89</v>
      </c>
      <c r="AV307" s="15" t="s">
        <v>133</v>
      </c>
      <c r="AW307" s="15" t="s">
        <v>36</v>
      </c>
      <c r="AX307" s="15" t="s">
        <v>87</v>
      </c>
      <c r="AY307" s="273" t="s">
        <v>125</v>
      </c>
    </row>
    <row r="308" s="2" customFormat="1" ht="16.5" customHeight="1">
      <c r="A308" s="38"/>
      <c r="B308" s="39"/>
      <c r="C308" s="253" t="s">
        <v>521</v>
      </c>
      <c r="D308" s="253" t="s">
        <v>145</v>
      </c>
      <c r="E308" s="254" t="s">
        <v>522</v>
      </c>
      <c r="F308" s="255" t="s">
        <v>523</v>
      </c>
      <c r="G308" s="256" t="s">
        <v>203</v>
      </c>
      <c r="H308" s="257">
        <v>6</v>
      </c>
      <c r="I308" s="258"/>
      <c r="J308" s="259">
        <f>ROUND(I308*H308,2)</f>
        <v>0</v>
      </c>
      <c r="K308" s="255" t="s">
        <v>1</v>
      </c>
      <c r="L308" s="260"/>
      <c r="M308" s="261" t="s">
        <v>1</v>
      </c>
      <c r="N308" s="262" t="s">
        <v>44</v>
      </c>
      <c r="O308" s="91"/>
      <c r="P308" s="227">
        <f>O308*H308</f>
        <v>0</v>
      </c>
      <c r="Q308" s="227">
        <v>1.4450000000000001</v>
      </c>
      <c r="R308" s="227">
        <f>Q308*H308</f>
        <v>8.6699999999999999</v>
      </c>
      <c r="S308" s="227">
        <v>0</v>
      </c>
      <c r="T308" s="228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9" t="s">
        <v>149</v>
      </c>
      <c r="AT308" s="229" t="s">
        <v>145</v>
      </c>
      <c r="AU308" s="229" t="s">
        <v>89</v>
      </c>
      <c r="AY308" s="17" t="s">
        <v>125</v>
      </c>
      <c r="BE308" s="230">
        <f>IF(N308="základní",J308,0)</f>
        <v>0</v>
      </c>
      <c r="BF308" s="230">
        <f>IF(N308="snížená",J308,0)</f>
        <v>0</v>
      </c>
      <c r="BG308" s="230">
        <f>IF(N308="zákl. přenesená",J308,0)</f>
        <v>0</v>
      </c>
      <c r="BH308" s="230">
        <f>IF(N308="sníž. přenesená",J308,0)</f>
        <v>0</v>
      </c>
      <c r="BI308" s="230">
        <f>IF(N308="nulová",J308,0)</f>
        <v>0</v>
      </c>
      <c r="BJ308" s="17" t="s">
        <v>87</v>
      </c>
      <c r="BK308" s="230">
        <f>ROUND(I308*H308,2)</f>
        <v>0</v>
      </c>
      <c r="BL308" s="17" t="s">
        <v>133</v>
      </c>
      <c r="BM308" s="229" t="s">
        <v>524</v>
      </c>
    </row>
    <row r="309" s="14" customFormat="1">
      <c r="A309" s="14"/>
      <c r="B309" s="242"/>
      <c r="C309" s="243"/>
      <c r="D309" s="233" t="s">
        <v>135</v>
      </c>
      <c r="E309" s="244" t="s">
        <v>1</v>
      </c>
      <c r="F309" s="245" t="s">
        <v>169</v>
      </c>
      <c r="G309" s="243"/>
      <c r="H309" s="246">
        <v>6</v>
      </c>
      <c r="I309" s="247"/>
      <c r="J309" s="243"/>
      <c r="K309" s="243"/>
      <c r="L309" s="248"/>
      <c r="M309" s="249"/>
      <c r="N309" s="250"/>
      <c r="O309" s="250"/>
      <c r="P309" s="250"/>
      <c r="Q309" s="250"/>
      <c r="R309" s="250"/>
      <c r="S309" s="250"/>
      <c r="T309" s="251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2" t="s">
        <v>135</v>
      </c>
      <c r="AU309" s="252" t="s">
        <v>89</v>
      </c>
      <c r="AV309" s="14" t="s">
        <v>89</v>
      </c>
      <c r="AW309" s="14" t="s">
        <v>36</v>
      </c>
      <c r="AX309" s="14" t="s">
        <v>87</v>
      </c>
      <c r="AY309" s="252" t="s">
        <v>125</v>
      </c>
    </row>
    <row r="310" s="2" customFormat="1" ht="24.15" customHeight="1">
      <c r="A310" s="38"/>
      <c r="B310" s="39"/>
      <c r="C310" s="253" t="s">
        <v>525</v>
      </c>
      <c r="D310" s="253" t="s">
        <v>145</v>
      </c>
      <c r="E310" s="254" t="s">
        <v>526</v>
      </c>
      <c r="F310" s="255" t="s">
        <v>527</v>
      </c>
      <c r="G310" s="256" t="s">
        <v>203</v>
      </c>
      <c r="H310" s="257">
        <v>1</v>
      </c>
      <c r="I310" s="258"/>
      <c r="J310" s="259">
        <f>ROUND(I310*H310,2)</f>
        <v>0</v>
      </c>
      <c r="K310" s="255" t="s">
        <v>1</v>
      </c>
      <c r="L310" s="260"/>
      <c r="M310" s="261" t="s">
        <v>1</v>
      </c>
      <c r="N310" s="262" t="s">
        <v>44</v>
      </c>
      <c r="O310" s="91"/>
      <c r="P310" s="227">
        <f>O310*H310</f>
        <v>0</v>
      </c>
      <c r="Q310" s="227">
        <v>1.726</v>
      </c>
      <c r="R310" s="227">
        <f>Q310*H310</f>
        <v>1.726</v>
      </c>
      <c r="S310" s="227">
        <v>0</v>
      </c>
      <c r="T310" s="228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29" t="s">
        <v>149</v>
      </c>
      <c r="AT310" s="229" t="s">
        <v>145</v>
      </c>
      <c r="AU310" s="229" t="s">
        <v>89</v>
      </c>
      <c r="AY310" s="17" t="s">
        <v>125</v>
      </c>
      <c r="BE310" s="230">
        <f>IF(N310="základní",J310,0)</f>
        <v>0</v>
      </c>
      <c r="BF310" s="230">
        <f>IF(N310="snížená",J310,0)</f>
        <v>0</v>
      </c>
      <c r="BG310" s="230">
        <f>IF(N310="zákl. přenesená",J310,0)</f>
        <v>0</v>
      </c>
      <c r="BH310" s="230">
        <f>IF(N310="sníž. přenesená",J310,0)</f>
        <v>0</v>
      </c>
      <c r="BI310" s="230">
        <f>IF(N310="nulová",J310,0)</f>
        <v>0</v>
      </c>
      <c r="BJ310" s="17" t="s">
        <v>87</v>
      </c>
      <c r="BK310" s="230">
        <f>ROUND(I310*H310,2)</f>
        <v>0</v>
      </c>
      <c r="BL310" s="17" t="s">
        <v>133</v>
      </c>
      <c r="BM310" s="229" t="s">
        <v>528</v>
      </c>
    </row>
    <row r="311" s="2" customFormat="1" ht="24.15" customHeight="1">
      <c r="A311" s="38"/>
      <c r="B311" s="39"/>
      <c r="C311" s="253" t="s">
        <v>529</v>
      </c>
      <c r="D311" s="253" t="s">
        <v>145</v>
      </c>
      <c r="E311" s="254" t="s">
        <v>530</v>
      </c>
      <c r="F311" s="255" t="s">
        <v>531</v>
      </c>
      <c r="G311" s="256" t="s">
        <v>203</v>
      </c>
      <c r="H311" s="257">
        <v>1</v>
      </c>
      <c r="I311" s="258"/>
      <c r="J311" s="259">
        <f>ROUND(I311*H311,2)</f>
        <v>0</v>
      </c>
      <c r="K311" s="255" t="s">
        <v>1</v>
      </c>
      <c r="L311" s="260"/>
      <c r="M311" s="261" t="s">
        <v>1</v>
      </c>
      <c r="N311" s="262" t="s">
        <v>44</v>
      </c>
      <c r="O311" s="91"/>
      <c r="P311" s="227">
        <f>O311*H311</f>
        <v>0</v>
      </c>
      <c r="Q311" s="227">
        <v>1.843</v>
      </c>
      <c r="R311" s="227">
        <f>Q311*H311</f>
        <v>1.843</v>
      </c>
      <c r="S311" s="227">
        <v>0</v>
      </c>
      <c r="T311" s="228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9" t="s">
        <v>149</v>
      </c>
      <c r="AT311" s="229" t="s">
        <v>145</v>
      </c>
      <c r="AU311" s="229" t="s">
        <v>89</v>
      </c>
      <c r="AY311" s="17" t="s">
        <v>125</v>
      </c>
      <c r="BE311" s="230">
        <f>IF(N311="základní",J311,0)</f>
        <v>0</v>
      </c>
      <c r="BF311" s="230">
        <f>IF(N311="snížená",J311,0)</f>
        <v>0</v>
      </c>
      <c r="BG311" s="230">
        <f>IF(N311="zákl. přenesená",J311,0)</f>
        <v>0</v>
      </c>
      <c r="BH311" s="230">
        <f>IF(N311="sníž. přenesená",J311,0)</f>
        <v>0</v>
      </c>
      <c r="BI311" s="230">
        <f>IF(N311="nulová",J311,0)</f>
        <v>0</v>
      </c>
      <c r="BJ311" s="17" t="s">
        <v>87</v>
      </c>
      <c r="BK311" s="230">
        <f>ROUND(I311*H311,2)</f>
        <v>0</v>
      </c>
      <c r="BL311" s="17" t="s">
        <v>133</v>
      </c>
      <c r="BM311" s="229" t="s">
        <v>532</v>
      </c>
    </row>
    <row r="312" s="12" customFormat="1" ht="22.8" customHeight="1">
      <c r="A312" s="12"/>
      <c r="B312" s="202"/>
      <c r="C312" s="203"/>
      <c r="D312" s="204" t="s">
        <v>78</v>
      </c>
      <c r="E312" s="216" t="s">
        <v>133</v>
      </c>
      <c r="F312" s="216" t="s">
        <v>533</v>
      </c>
      <c r="G312" s="203"/>
      <c r="H312" s="203"/>
      <c r="I312" s="206"/>
      <c r="J312" s="217">
        <f>BK312</f>
        <v>0</v>
      </c>
      <c r="K312" s="203"/>
      <c r="L312" s="208"/>
      <c r="M312" s="209"/>
      <c r="N312" s="210"/>
      <c r="O312" s="210"/>
      <c r="P312" s="211">
        <f>SUM(P313:P332)</f>
        <v>0</v>
      </c>
      <c r="Q312" s="210"/>
      <c r="R312" s="211">
        <f>SUM(R313:R332)</f>
        <v>43.407930399999998</v>
      </c>
      <c r="S312" s="210"/>
      <c r="T312" s="212">
        <f>SUM(T313:T332)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13" t="s">
        <v>87</v>
      </c>
      <c r="AT312" s="214" t="s">
        <v>78</v>
      </c>
      <c r="AU312" s="214" t="s">
        <v>87</v>
      </c>
      <c r="AY312" s="213" t="s">
        <v>125</v>
      </c>
      <c r="BK312" s="215">
        <f>SUM(BK313:BK332)</f>
        <v>0</v>
      </c>
    </row>
    <row r="313" s="2" customFormat="1" ht="24.15" customHeight="1">
      <c r="A313" s="38"/>
      <c r="B313" s="39"/>
      <c r="C313" s="218" t="s">
        <v>534</v>
      </c>
      <c r="D313" s="218" t="s">
        <v>128</v>
      </c>
      <c r="E313" s="219" t="s">
        <v>535</v>
      </c>
      <c r="F313" s="220" t="s">
        <v>536</v>
      </c>
      <c r="G313" s="221" t="s">
        <v>140</v>
      </c>
      <c r="H313" s="222">
        <v>28.141999999999999</v>
      </c>
      <c r="I313" s="223"/>
      <c r="J313" s="224">
        <f>ROUND(I313*H313,2)</f>
        <v>0</v>
      </c>
      <c r="K313" s="220" t="s">
        <v>312</v>
      </c>
      <c r="L313" s="44"/>
      <c r="M313" s="225" t="s">
        <v>1</v>
      </c>
      <c r="N313" s="226" t="s">
        <v>44</v>
      </c>
      <c r="O313" s="91"/>
      <c r="P313" s="227">
        <f>O313*H313</f>
        <v>0</v>
      </c>
      <c r="Q313" s="227">
        <v>0.40000000000000002</v>
      </c>
      <c r="R313" s="227">
        <f>Q313*H313</f>
        <v>11.2568</v>
      </c>
      <c r="S313" s="227">
        <v>0</v>
      </c>
      <c r="T313" s="228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9" t="s">
        <v>133</v>
      </c>
      <c r="AT313" s="229" t="s">
        <v>128</v>
      </c>
      <c r="AU313" s="229" t="s">
        <v>89</v>
      </c>
      <c r="AY313" s="17" t="s">
        <v>125</v>
      </c>
      <c r="BE313" s="230">
        <f>IF(N313="základní",J313,0)</f>
        <v>0</v>
      </c>
      <c r="BF313" s="230">
        <f>IF(N313="snížená",J313,0)</f>
        <v>0</v>
      </c>
      <c r="BG313" s="230">
        <f>IF(N313="zákl. přenesená",J313,0)</f>
        <v>0</v>
      </c>
      <c r="BH313" s="230">
        <f>IF(N313="sníž. přenesená",J313,0)</f>
        <v>0</v>
      </c>
      <c r="BI313" s="230">
        <f>IF(N313="nulová",J313,0)</f>
        <v>0</v>
      </c>
      <c r="BJ313" s="17" t="s">
        <v>87</v>
      </c>
      <c r="BK313" s="230">
        <f>ROUND(I313*H313,2)</f>
        <v>0</v>
      </c>
      <c r="BL313" s="17" t="s">
        <v>133</v>
      </c>
      <c r="BM313" s="229" t="s">
        <v>537</v>
      </c>
    </row>
    <row r="314" s="13" customFormat="1">
      <c r="A314" s="13"/>
      <c r="B314" s="231"/>
      <c r="C314" s="232"/>
      <c r="D314" s="233" t="s">
        <v>135</v>
      </c>
      <c r="E314" s="234" t="s">
        <v>1</v>
      </c>
      <c r="F314" s="235" t="s">
        <v>538</v>
      </c>
      <c r="G314" s="232"/>
      <c r="H314" s="234" t="s">
        <v>1</v>
      </c>
      <c r="I314" s="236"/>
      <c r="J314" s="232"/>
      <c r="K314" s="232"/>
      <c r="L314" s="237"/>
      <c r="M314" s="238"/>
      <c r="N314" s="239"/>
      <c r="O314" s="239"/>
      <c r="P314" s="239"/>
      <c r="Q314" s="239"/>
      <c r="R314" s="239"/>
      <c r="S314" s="239"/>
      <c r="T314" s="240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1" t="s">
        <v>135</v>
      </c>
      <c r="AU314" s="241" t="s">
        <v>89</v>
      </c>
      <c r="AV314" s="13" t="s">
        <v>87</v>
      </c>
      <c r="AW314" s="13" t="s">
        <v>36</v>
      </c>
      <c r="AX314" s="13" t="s">
        <v>79</v>
      </c>
      <c r="AY314" s="241" t="s">
        <v>125</v>
      </c>
    </row>
    <row r="315" s="13" customFormat="1">
      <c r="A315" s="13"/>
      <c r="B315" s="231"/>
      <c r="C315" s="232"/>
      <c r="D315" s="233" t="s">
        <v>135</v>
      </c>
      <c r="E315" s="234" t="s">
        <v>1</v>
      </c>
      <c r="F315" s="235" t="s">
        <v>539</v>
      </c>
      <c r="G315" s="232"/>
      <c r="H315" s="234" t="s">
        <v>1</v>
      </c>
      <c r="I315" s="236"/>
      <c r="J315" s="232"/>
      <c r="K315" s="232"/>
      <c r="L315" s="237"/>
      <c r="M315" s="238"/>
      <c r="N315" s="239"/>
      <c r="O315" s="239"/>
      <c r="P315" s="239"/>
      <c r="Q315" s="239"/>
      <c r="R315" s="239"/>
      <c r="S315" s="239"/>
      <c r="T315" s="240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1" t="s">
        <v>135</v>
      </c>
      <c r="AU315" s="241" t="s">
        <v>89</v>
      </c>
      <c r="AV315" s="13" t="s">
        <v>87</v>
      </c>
      <c r="AW315" s="13" t="s">
        <v>36</v>
      </c>
      <c r="AX315" s="13" t="s">
        <v>79</v>
      </c>
      <c r="AY315" s="241" t="s">
        <v>125</v>
      </c>
    </row>
    <row r="316" s="14" customFormat="1">
      <c r="A316" s="14"/>
      <c r="B316" s="242"/>
      <c r="C316" s="243"/>
      <c r="D316" s="233" t="s">
        <v>135</v>
      </c>
      <c r="E316" s="244" t="s">
        <v>1</v>
      </c>
      <c r="F316" s="245" t="s">
        <v>540</v>
      </c>
      <c r="G316" s="243"/>
      <c r="H316" s="246">
        <v>15.557</v>
      </c>
      <c r="I316" s="247"/>
      <c r="J316" s="243"/>
      <c r="K316" s="243"/>
      <c r="L316" s="248"/>
      <c r="M316" s="249"/>
      <c r="N316" s="250"/>
      <c r="O316" s="250"/>
      <c r="P316" s="250"/>
      <c r="Q316" s="250"/>
      <c r="R316" s="250"/>
      <c r="S316" s="250"/>
      <c r="T316" s="251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2" t="s">
        <v>135</v>
      </c>
      <c r="AU316" s="252" t="s">
        <v>89</v>
      </c>
      <c r="AV316" s="14" t="s">
        <v>89</v>
      </c>
      <c r="AW316" s="14" t="s">
        <v>36</v>
      </c>
      <c r="AX316" s="14" t="s">
        <v>79</v>
      </c>
      <c r="AY316" s="252" t="s">
        <v>125</v>
      </c>
    </row>
    <row r="317" s="13" customFormat="1">
      <c r="A317" s="13"/>
      <c r="B317" s="231"/>
      <c r="C317" s="232"/>
      <c r="D317" s="233" t="s">
        <v>135</v>
      </c>
      <c r="E317" s="234" t="s">
        <v>1</v>
      </c>
      <c r="F317" s="235" t="s">
        <v>541</v>
      </c>
      <c r="G317" s="232"/>
      <c r="H317" s="234" t="s">
        <v>1</v>
      </c>
      <c r="I317" s="236"/>
      <c r="J317" s="232"/>
      <c r="K317" s="232"/>
      <c r="L317" s="237"/>
      <c r="M317" s="238"/>
      <c r="N317" s="239"/>
      <c r="O317" s="239"/>
      <c r="P317" s="239"/>
      <c r="Q317" s="239"/>
      <c r="R317" s="239"/>
      <c r="S317" s="239"/>
      <c r="T317" s="240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1" t="s">
        <v>135</v>
      </c>
      <c r="AU317" s="241" t="s">
        <v>89</v>
      </c>
      <c r="AV317" s="13" t="s">
        <v>87</v>
      </c>
      <c r="AW317" s="13" t="s">
        <v>36</v>
      </c>
      <c r="AX317" s="13" t="s">
        <v>79</v>
      </c>
      <c r="AY317" s="241" t="s">
        <v>125</v>
      </c>
    </row>
    <row r="318" s="14" customFormat="1">
      <c r="A318" s="14"/>
      <c r="B318" s="242"/>
      <c r="C318" s="243"/>
      <c r="D318" s="233" t="s">
        <v>135</v>
      </c>
      <c r="E318" s="244" t="s">
        <v>1</v>
      </c>
      <c r="F318" s="245" t="s">
        <v>542</v>
      </c>
      <c r="G318" s="243"/>
      <c r="H318" s="246">
        <v>12.585000000000001</v>
      </c>
      <c r="I318" s="247"/>
      <c r="J318" s="243"/>
      <c r="K318" s="243"/>
      <c r="L318" s="248"/>
      <c r="M318" s="249"/>
      <c r="N318" s="250"/>
      <c r="O318" s="250"/>
      <c r="P318" s="250"/>
      <c r="Q318" s="250"/>
      <c r="R318" s="250"/>
      <c r="S318" s="250"/>
      <c r="T318" s="251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2" t="s">
        <v>135</v>
      </c>
      <c r="AU318" s="252" t="s">
        <v>89</v>
      </c>
      <c r="AV318" s="14" t="s">
        <v>89</v>
      </c>
      <c r="AW318" s="14" t="s">
        <v>36</v>
      </c>
      <c r="AX318" s="14" t="s">
        <v>79</v>
      </c>
      <c r="AY318" s="252" t="s">
        <v>125</v>
      </c>
    </row>
    <row r="319" s="15" customFormat="1">
      <c r="A319" s="15"/>
      <c r="B319" s="263"/>
      <c r="C319" s="264"/>
      <c r="D319" s="233" t="s">
        <v>135</v>
      </c>
      <c r="E319" s="265" t="s">
        <v>1</v>
      </c>
      <c r="F319" s="266" t="s">
        <v>161</v>
      </c>
      <c r="G319" s="264"/>
      <c r="H319" s="267">
        <v>28.142000000000003</v>
      </c>
      <c r="I319" s="268"/>
      <c r="J319" s="264"/>
      <c r="K319" s="264"/>
      <c r="L319" s="269"/>
      <c r="M319" s="270"/>
      <c r="N319" s="271"/>
      <c r="O319" s="271"/>
      <c r="P319" s="271"/>
      <c r="Q319" s="271"/>
      <c r="R319" s="271"/>
      <c r="S319" s="271"/>
      <c r="T319" s="272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73" t="s">
        <v>135</v>
      </c>
      <c r="AU319" s="273" t="s">
        <v>89</v>
      </c>
      <c r="AV319" s="15" t="s">
        <v>133</v>
      </c>
      <c r="AW319" s="15" t="s">
        <v>36</v>
      </c>
      <c r="AX319" s="15" t="s">
        <v>87</v>
      </c>
      <c r="AY319" s="273" t="s">
        <v>125</v>
      </c>
    </row>
    <row r="320" s="2" customFormat="1" ht="24.15" customHeight="1">
      <c r="A320" s="38"/>
      <c r="B320" s="39"/>
      <c r="C320" s="218" t="s">
        <v>543</v>
      </c>
      <c r="D320" s="218" t="s">
        <v>128</v>
      </c>
      <c r="E320" s="219" t="s">
        <v>544</v>
      </c>
      <c r="F320" s="220" t="s">
        <v>545</v>
      </c>
      <c r="G320" s="221" t="s">
        <v>155</v>
      </c>
      <c r="H320" s="222">
        <v>1.278</v>
      </c>
      <c r="I320" s="223"/>
      <c r="J320" s="224">
        <f>ROUND(I320*H320,2)</f>
        <v>0</v>
      </c>
      <c r="K320" s="220" t="s">
        <v>312</v>
      </c>
      <c r="L320" s="44"/>
      <c r="M320" s="225" t="s">
        <v>1</v>
      </c>
      <c r="N320" s="226" t="s">
        <v>44</v>
      </c>
      <c r="O320" s="91"/>
      <c r="P320" s="227">
        <f>O320*H320</f>
        <v>0</v>
      </c>
      <c r="Q320" s="227">
        <v>2.4500000000000002</v>
      </c>
      <c r="R320" s="227">
        <f>Q320*H320</f>
        <v>3.1311000000000004</v>
      </c>
      <c r="S320" s="227">
        <v>0</v>
      </c>
      <c r="T320" s="228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9" t="s">
        <v>133</v>
      </c>
      <c r="AT320" s="229" t="s">
        <v>128</v>
      </c>
      <c r="AU320" s="229" t="s">
        <v>89</v>
      </c>
      <c r="AY320" s="17" t="s">
        <v>125</v>
      </c>
      <c r="BE320" s="230">
        <f>IF(N320="základní",J320,0)</f>
        <v>0</v>
      </c>
      <c r="BF320" s="230">
        <f>IF(N320="snížená",J320,0)</f>
        <v>0</v>
      </c>
      <c r="BG320" s="230">
        <f>IF(N320="zákl. přenesená",J320,0)</f>
        <v>0</v>
      </c>
      <c r="BH320" s="230">
        <f>IF(N320="sníž. přenesená",J320,0)</f>
        <v>0</v>
      </c>
      <c r="BI320" s="230">
        <f>IF(N320="nulová",J320,0)</f>
        <v>0</v>
      </c>
      <c r="BJ320" s="17" t="s">
        <v>87</v>
      </c>
      <c r="BK320" s="230">
        <f>ROUND(I320*H320,2)</f>
        <v>0</v>
      </c>
      <c r="BL320" s="17" t="s">
        <v>133</v>
      </c>
      <c r="BM320" s="229" t="s">
        <v>546</v>
      </c>
    </row>
    <row r="321" s="13" customFormat="1">
      <c r="A321" s="13"/>
      <c r="B321" s="231"/>
      <c r="C321" s="232"/>
      <c r="D321" s="233" t="s">
        <v>135</v>
      </c>
      <c r="E321" s="234" t="s">
        <v>1</v>
      </c>
      <c r="F321" s="235" t="s">
        <v>547</v>
      </c>
      <c r="G321" s="232"/>
      <c r="H321" s="234" t="s">
        <v>1</v>
      </c>
      <c r="I321" s="236"/>
      <c r="J321" s="232"/>
      <c r="K321" s="232"/>
      <c r="L321" s="237"/>
      <c r="M321" s="238"/>
      <c r="N321" s="239"/>
      <c r="O321" s="239"/>
      <c r="P321" s="239"/>
      <c r="Q321" s="239"/>
      <c r="R321" s="239"/>
      <c r="S321" s="239"/>
      <c r="T321" s="240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1" t="s">
        <v>135</v>
      </c>
      <c r="AU321" s="241" t="s">
        <v>89</v>
      </c>
      <c r="AV321" s="13" t="s">
        <v>87</v>
      </c>
      <c r="AW321" s="13" t="s">
        <v>36</v>
      </c>
      <c r="AX321" s="13" t="s">
        <v>79</v>
      </c>
      <c r="AY321" s="241" t="s">
        <v>125</v>
      </c>
    </row>
    <row r="322" s="13" customFormat="1">
      <c r="A322" s="13"/>
      <c r="B322" s="231"/>
      <c r="C322" s="232"/>
      <c r="D322" s="233" t="s">
        <v>135</v>
      </c>
      <c r="E322" s="234" t="s">
        <v>1</v>
      </c>
      <c r="F322" s="235" t="s">
        <v>314</v>
      </c>
      <c r="G322" s="232"/>
      <c r="H322" s="234" t="s">
        <v>1</v>
      </c>
      <c r="I322" s="236"/>
      <c r="J322" s="232"/>
      <c r="K322" s="232"/>
      <c r="L322" s="237"/>
      <c r="M322" s="238"/>
      <c r="N322" s="239"/>
      <c r="O322" s="239"/>
      <c r="P322" s="239"/>
      <c r="Q322" s="239"/>
      <c r="R322" s="239"/>
      <c r="S322" s="239"/>
      <c r="T322" s="240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1" t="s">
        <v>135</v>
      </c>
      <c r="AU322" s="241" t="s">
        <v>89</v>
      </c>
      <c r="AV322" s="13" t="s">
        <v>87</v>
      </c>
      <c r="AW322" s="13" t="s">
        <v>36</v>
      </c>
      <c r="AX322" s="13" t="s">
        <v>79</v>
      </c>
      <c r="AY322" s="241" t="s">
        <v>125</v>
      </c>
    </row>
    <row r="323" s="14" customFormat="1">
      <c r="A323" s="14"/>
      <c r="B323" s="242"/>
      <c r="C323" s="243"/>
      <c r="D323" s="233" t="s">
        <v>135</v>
      </c>
      <c r="E323" s="244" t="s">
        <v>1</v>
      </c>
      <c r="F323" s="245" t="s">
        <v>548</v>
      </c>
      <c r="G323" s="243"/>
      <c r="H323" s="246">
        <v>0.63600000000000001</v>
      </c>
      <c r="I323" s="247"/>
      <c r="J323" s="243"/>
      <c r="K323" s="243"/>
      <c r="L323" s="248"/>
      <c r="M323" s="249"/>
      <c r="N323" s="250"/>
      <c r="O323" s="250"/>
      <c r="P323" s="250"/>
      <c r="Q323" s="250"/>
      <c r="R323" s="250"/>
      <c r="S323" s="250"/>
      <c r="T323" s="251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2" t="s">
        <v>135</v>
      </c>
      <c r="AU323" s="252" t="s">
        <v>89</v>
      </c>
      <c r="AV323" s="14" t="s">
        <v>89</v>
      </c>
      <c r="AW323" s="14" t="s">
        <v>36</v>
      </c>
      <c r="AX323" s="14" t="s">
        <v>79</v>
      </c>
      <c r="AY323" s="252" t="s">
        <v>125</v>
      </c>
    </row>
    <row r="324" s="13" customFormat="1">
      <c r="A324" s="13"/>
      <c r="B324" s="231"/>
      <c r="C324" s="232"/>
      <c r="D324" s="233" t="s">
        <v>135</v>
      </c>
      <c r="E324" s="234" t="s">
        <v>1</v>
      </c>
      <c r="F324" s="235" t="s">
        <v>316</v>
      </c>
      <c r="G324" s="232"/>
      <c r="H324" s="234" t="s">
        <v>1</v>
      </c>
      <c r="I324" s="236"/>
      <c r="J324" s="232"/>
      <c r="K324" s="232"/>
      <c r="L324" s="237"/>
      <c r="M324" s="238"/>
      <c r="N324" s="239"/>
      <c r="O324" s="239"/>
      <c r="P324" s="239"/>
      <c r="Q324" s="239"/>
      <c r="R324" s="239"/>
      <c r="S324" s="239"/>
      <c r="T324" s="240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1" t="s">
        <v>135</v>
      </c>
      <c r="AU324" s="241" t="s">
        <v>89</v>
      </c>
      <c r="AV324" s="13" t="s">
        <v>87</v>
      </c>
      <c r="AW324" s="13" t="s">
        <v>36</v>
      </c>
      <c r="AX324" s="13" t="s">
        <v>79</v>
      </c>
      <c r="AY324" s="241" t="s">
        <v>125</v>
      </c>
    </row>
    <row r="325" s="14" customFormat="1">
      <c r="A325" s="14"/>
      <c r="B325" s="242"/>
      <c r="C325" s="243"/>
      <c r="D325" s="233" t="s">
        <v>135</v>
      </c>
      <c r="E325" s="244" t="s">
        <v>1</v>
      </c>
      <c r="F325" s="245" t="s">
        <v>549</v>
      </c>
      <c r="G325" s="243"/>
      <c r="H325" s="246">
        <v>0.64200000000000002</v>
      </c>
      <c r="I325" s="247"/>
      <c r="J325" s="243"/>
      <c r="K325" s="243"/>
      <c r="L325" s="248"/>
      <c r="M325" s="249"/>
      <c r="N325" s="250"/>
      <c r="O325" s="250"/>
      <c r="P325" s="250"/>
      <c r="Q325" s="250"/>
      <c r="R325" s="250"/>
      <c r="S325" s="250"/>
      <c r="T325" s="251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2" t="s">
        <v>135</v>
      </c>
      <c r="AU325" s="252" t="s">
        <v>89</v>
      </c>
      <c r="AV325" s="14" t="s">
        <v>89</v>
      </c>
      <c r="AW325" s="14" t="s">
        <v>36</v>
      </c>
      <c r="AX325" s="14" t="s">
        <v>79</v>
      </c>
      <c r="AY325" s="252" t="s">
        <v>125</v>
      </c>
    </row>
    <row r="326" s="15" customFormat="1">
      <c r="A326" s="15"/>
      <c r="B326" s="263"/>
      <c r="C326" s="264"/>
      <c r="D326" s="233" t="s">
        <v>135</v>
      </c>
      <c r="E326" s="265" t="s">
        <v>1</v>
      </c>
      <c r="F326" s="266" t="s">
        <v>161</v>
      </c>
      <c r="G326" s="264"/>
      <c r="H326" s="267">
        <v>1.278</v>
      </c>
      <c r="I326" s="268"/>
      <c r="J326" s="264"/>
      <c r="K326" s="264"/>
      <c r="L326" s="269"/>
      <c r="M326" s="270"/>
      <c r="N326" s="271"/>
      <c r="O326" s="271"/>
      <c r="P326" s="271"/>
      <c r="Q326" s="271"/>
      <c r="R326" s="271"/>
      <c r="S326" s="271"/>
      <c r="T326" s="272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73" t="s">
        <v>135</v>
      </c>
      <c r="AU326" s="273" t="s">
        <v>89</v>
      </c>
      <c r="AV326" s="15" t="s">
        <v>133</v>
      </c>
      <c r="AW326" s="15" t="s">
        <v>36</v>
      </c>
      <c r="AX326" s="15" t="s">
        <v>87</v>
      </c>
      <c r="AY326" s="273" t="s">
        <v>125</v>
      </c>
    </row>
    <row r="327" s="2" customFormat="1" ht="33" customHeight="1">
      <c r="A327" s="38"/>
      <c r="B327" s="39"/>
      <c r="C327" s="218" t="s">
        <v>550</v>
      </c>
      <c r="D327" s="218" t="s">
        <v>128</v>
      </c>
      <c r="E327" s="219" t="s">
        <v>551</v>
      </c>
      <c r="F327" s="220" t="s">
        <v>552</v>
      </c>
      <c r="G327" s="221" t="s">
        <v>140</v>
      </c>
      <c r="H327" s="222">
        <v>28.141999999999999</v>
      </c>
      <c r="I327" s="223"/>
      <c r="J327" s="224">
        <f>ROUND(I327*H327,2)</f>
        <v>0</v>
      </c>
      <c r="K327" s="220" t="s">
        <v>312</v>
      </c>
      <c r="L327" s="44"/>
      <c r="M327" s="225" t="s">
        <v>1</v>
      </c>
      <c r="N327" s="226" t="s">
        <v>44</v>
      </c>
      <c r="O327" s="91"/>
      <c r="P327" s="227">
        <f>O327*H327</f>
        <v>0</v>
      </c>
      <c r="Q327" s="227">
        <v>1.0311999999999999</v>
      </c>
      <c r="R327" s="227">
        <f>Q327*H327</f>
        <v>29.020030399999996</v>
      </c>
      <c r="S327" s="227">
        <v>0</v>
      </c>
      <c r="T327" s="228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29" t="s">
        <v>133</v>
      </c>
      <c r="AT327" s="229" t="s">
        <v>128</v>
      </c>
      <c r="AU327" s="229" t="s">
        <v>89</v>
      </c>
      <c r="AY327" s="17" t="s">
        <v>125</v>
      </c>
      <c r="BE327" s="230">
        <f>IF(N327="základní",J327,0)</f>
        <v>0</v>
      </c>
      <c r="BF327" s="230">
        <f>IF(N327="snížená",J327,0)</f>
        <v>0</v>
      </c>
      <c r="BG327" s="230">
        <f>IF(N327="zákl. přenesená",J327,0)</f>
        <v>0</v>
      </c>
      <c r="BH327" s="230">
        <f>IF(N327="sníž. přenesená",J327,0)</f>
        <v>0</v>
      </c>
      <c r="BI327" s="230">
        <f>IF(N327="nulová",J327,0)</f>
        <v>0</v>
      </c>
      <c r="BJ327" s="17" t="s">
        <v>87</v>
      </c>
      <c r="BK327" s="230">
        <f>ROUND(I327*H327,2)</f>
        <v>0</v>
      </c>
      <c r="BL327" s="17" t="s">
        <v>133</v>
      </c>
      <c r="BM327" s="229" t="s">
        <v>553</v>
      </c>
    </row>
    <row r="328" s="13" customFormat="1">
      <c r="A328" s="13"/>
      <c r="B328" s="231"/>
      <c r="C328" s="232"/>
      <c r="D328" s="233" t="s">
        <v>135</v>
      </c>
      <c r="E328" s="234" t="s">
        <v>1</v>
      </c>
      <c r="F328" s="235" t="s">
        <v>539</v>
      </c>
      <c r="G328" s="232"/>
      <c r="H328" s="234" t="s">
        <v>1</v>
      </c>
      <c r="I328" s="236"/>
      <c r="J328" s="232"/>
      <c r="K328" s="232"/>
      <c r="L328" s="237"/>
      <c r="M328" s="238"/>
      <c r="N328" s="239"/>
      <c r="O328" s="239"/>
      <c r="P328" s="239"/>
      <c r="Q328" s="239"/>
      <c r="R328" s="239"/>
      <c r="S328" s="239"/>
      <c r="T328" s="240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1" t="s">
        <v>135</v>
      </c>
      <c r="AU328" s="241" t="s">
        <v>89</v>
      </c>
      <c r="AV328" s="13" t="s">
        <v>87</v>
      </c>
      <c r="AW328" s="13" t="s">
        <v>36</v>
      </c>
      <c r="AX328" s="13" t="s">
        <v>79</v>
      </c>
      <c r="AY328" s="241" t="s">
        <v>125</v>
      </c>
    </row>
    <row r="329" s="14" customFormat="1">
      <c r="A329" s="14"/>
      <c r="B329" s="242"/>
      <c r="C329" s="243"/>
      <c r="D329" s="233" t="s">
        <v>135</v>
      </c>
      <c r="E329" s="244" t="s">
        <v>1</v>
      </c>
      <c r="F329" s="245" t="s">
        <v>540</v>
      </c>
      <c r="G329" s="243"/>
      <c r="H329" s="246">
        <v>15.557</v>
      </c>
      <c r="I329" s="247"/>
      <c r="J329" s="243"/>
      <c r="K329" s="243"/>
      <c r="L329" s="248"/>
      <c r="M329" s="249"/>
      <c r="N329" s="250"/>
      <c r="O329" s="250"/>
      <c r="P329" s="250"/>
      <c r="Q329" s="250"/>
      <c r="R329" s="250"/>
      <c r="S329" s="250"/>
      <c r="T329" s="251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2" t="s">
        <v>135</v>
      </c>
      <c r="AU329" s="252" t="s">
        <v>89</v>
      </c>
      <c r="AV329" s="14" t="s">
        <v>89</v>
      </c>
      <c r="AW329" s="14" t="s">
        <v>36</v>
      </c>
      <c r="AX329" s="14" t="s">
        <v>79</v>
      </c>
      <c r="AY329" s="252" t="s">
        <v>125</v>
      </c>
    </row>
    <row r="330" s="13" customFormat="1">
      <c r="A330" s="13"/>
      <c r="B330" s="231"/>
      <c r="C330" s="232"/>
      <c r="D330" s="233" t="s">
        <v>135</v>
      </c>
      <c r="E330" s="234" t="s">
        <v>1</v>
      </c>
      <c r="F330" s="235" t="s">
        <v>541</v>
      </c>
      <c r="G330" s="232"/>
      <c r="H330" s="234" t="s">
        <v>1</v>
      </c>
      <c r="I330" s="236"/>
      <c r="J330" s="232"/>
      <c r="K330" s="232"/>
      <c r="L330" s="237"/>
      <c r="M330" s="238"/>
      <c r="N330" s="239"/>
      <c r="O330" s="239"/>
      <c r="P330" s="239"/>
      <c r="Q330" s="239"/>
      <c r="R330" s="239"/>
      <c r="S330" s="239"/>
      <c r="T330" s="240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1" t="s">
        <v>135</v>
      </c>
      <c r="AU330" s="241" t="s">
        <v>89</v>
      </c>
      <c r="AV330" s="13" t="s">
        <v>87</v>
      </c>
      <c r="AW330" s="13" t="s">
        <v>36</v>
      </c>
      <c r="AX330" s="13" t="s">
        <v>79</v>
      </c>
      <c r="AY330" s="241" t="s">
        <v>125</v>
      </c>
    </row>
    <row r="331" s="14" customFormat="1">
      <c r="A331" s="14"/>
      <c r="B331" s="242"/>
      <c r="C331" s="243"/>
      <c r="D331" s="233" t="s">
        <v>135</v>
      </c>
      <c r="E331" s="244" t="s">
        <v>1</v>
      </c>
      <c r="F331" s="245" t="s">
        <v>542</v>
      </c>
      <c r="G331" s="243"/>
      <c r="H331" s="246">
        <v>12.585000000000001</v>
      </c>
      <c r="I331" s="247"/>
      <c r="J331" s="243"/>
      <c r="K331" s="243"/>
      <c r="L331" s="248"/>
      <c r="M331" s="249"/>
      <c r="N331" s="250"/>
      <c r="O331" s="250"/>
      <c r="P331" s="250"/>
      <c r="Q331" s="250"/>
      <c r="R331" s="250"/>
      <c r="S331" s="250"/>
      <c r="T331" s="251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2" t="s">
        <v>135</v>
      </c>
      <c r="AU331" s="252" t="s">
        <v>89</v>
      </c>
      <c r="AV331" s="14" t="s">
        <v>89</v>
      </c>
      <c r="AW331" s="14" t="s">
        <v>36</v>
      </c>
      <c r="AX331" s="14" t="s">
        <v>79</v>
      </c>
      <c r="AY331" s="252" t="s">
        <v>125</v>
      </c>
    </row>
    <row r="332" s="15" customFormat="1">
      <c r="A332" s="15"/>
      <c r="B332" s="263"/>
      <c r="C332" s="264"/>
      <c r="D332" s="233" t="s">
        <v>135</v>
      </c>
      <c r="E332" s="265" t="s">
        <v>1</v>
      </c>
      <c r="F332" s="266" t="s">
        <v>161</v>
      </c>
      <c r="G332" s="264"/>
      <c r="H332" s="267">
        <v>28.142000000000003</v>
      </c>
      <c r="I332" s="268"/>
      <c r="J332" s="264"/>
      <c r="K332" s="264"/>
      <c r="L332" s="269"/>
      <c r="M332" s="270"/>
      <c r="N332" s="271"/>
      <c r="O332" s="271"/>
      <c r="P332" s="271"/>
      <c r="Q332" s="271"/>
      <c r="R332" s="271"/>
      <c r="S332" s="271"/>
      <c r="T332" s="272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73" t="s">
        <v>135</v>
      </c>
      <c r="AU332" s="273" t="s">
        <v>89</v>
      </c>
      <c r="AV332" s="15" t="s">
        <v>133</v>
      </c>
      <c r="AW332" s="15" t="s">
        <v>36</v>
      </c>
      <c r="AX332" s="15" t="s">
        <v>87</v>
      </c>
      <c r="AY332" s="273" t="s">
        <v>125</v>
      </c>
    </row>
    <row r="333" s="12" customFormat="1" ht="22.8" customHeight="1">
      <c r="A333" s="12"/>
      <c r="B333" s="202"/>
      <c r="C333" s="203"/>
      <c r="D333" s="204" t="s">
        <v>78</v>
      </c>
      <c r="E333" s="216" t="s">
        <v>169</v>
      </c>
      <c r="F333" s="216" t="s">
        <v>554</v>
      </c>
      <c r="G333" s="203"/>
      <c r="H333" s="203"/>
      <c r="I333" s="206"/>
      <c r="J333" s="217">
        <f>BK333</f>
        <v>0</v>
      </c>
      <c r="K333" s="203"/>
      <c r="L333" s="208"/>
      <c r="M333" s="209"/>
      <c r="N333" s="210"/>
      <c r="O333" s="210"/>
      <c r="P333" s="211">
        <f>SUM(P334:P336)</f>
        <v>0</v>
      </c>
      <c r="Q333" s="210"/>
      <c r="R333" s="211">
        <f>SUM(R334:R336)</f>
        <v>0.019244549999999999</v>
      </c>
      <c r="S333" s="210"/>
      <c r="T333" s="212">
        <f>SUM(T334:T336)</f>
        <v>0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13" t="s">
        <v>87</v>
      </c>
      <c r="AT333" s="214" t="s">
        <v>78</v>
      </c>
      <c r="AU333" s="214" t="s">
        <v>87</v>
      </c>
      <c r="AY333" s="213" t="s">
        <v>125</v>
      </c>
      <c r="BK333" s="215">
        <f>SUM(BK334:BK336)</f>
        <v>0</v>
      </c>
    </row>
    <row r="334" s="2" customFormat="1" ht="33" customHeight="1">
      <c r="A334" s="38"/>
      <c r="B334" s="39"/>
      <c r="C334" s="218" t="s">
        <v>555</v>
      </c>
      <c r="D334" s="218" t="s">
        <v>128</v>
      </c>
      <c r="E334" s="219" t="s">
        <v>556</v>
      </c>
      <c r="F334" s="220" t="s">
        <v>557</v>
      </c>
      <c r="G334" s="221" t="s">
        <v>243</v>
      </c>
      <c r="H334" s="222">
        <v>27.105</v>
      </c>
      <c r="I334" s="223"/>
      <c r="J334" s="224">
        <f>ROUND(I334*H334,2)</f>
        <v>0</v>
      </c>
      <c r="K334" s="220" t="s">
        <v>312</v>
      </c>
      <c r="L334" s="44"/>
      <c r="M334" s="225" t="s">
        <v>1</v>
      </c>
      <c r="N334" s="226" t="s">
        <v>44</v>
      </c>
      <c r="O334" s="91"/>
      <c r="P334" s="227">
        <f>O334*H334</f>
        <v>0</v>
      </c>
      <c r="Q334" s="227">
        <v>0.00071000000000000002</v>
      </c>
      <c r="R334" s="227">
        <f>Q334*H334</f>
        <v>0.019244549999999999</v>
      </c>
      <c r="S334" s="227">
        <v>0</v>
      </c>
      <c r="T334" s="228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29" t="s">
        <v>133</v>
      </c>
      <c r="AT334" s="229" t="s">
        <v>128</v>
      </c>
      <c r="AU334" s="229" t="s">
        <v>89</v>
      </c>
      <c r="AY334" s="17" t="s">
        <v>125</v>
      </c>
      <c r="BE334" s="230">
        <f>IF(N334="základní",J334,0)</f>
        <v>0</v>
      </c>
      <c r="BF334" s="230">
        <f>IF(N334="snížená",J334,0)</f>
        <v>0</v>
      </c>
      <c r="BG334" s="230">
        <f>IF(N334="zákl. přenesená",J334,0)</f>
        <v>0</v>
      </c>
      <c r="BH334" s="230">
        <f>IF(N334="sníž. přenesená",J334,0)</f>
        <v>0</v>
      </c>
      <c r="BI334" s="230">
        <f>IF(N334="nulová",J334,0)</f>
        <v>0</v>
      </c>
      <c r="BJ334" s="17" t="s">
        <v>87</v>
      </c>
      <c r="BK334" s="230">
        <f>ROUND(I334*H334,2)</f>
        <v>0</v>
      </c>
      <c r="BL334" s="17" t="s">
        <v>133</v>
      </c>
      <c r="BM334" s="229" t="s">
        <v>558</v>
      </c>
    </row>
    <row r="335" s="13" customFormat="1">
      <c r="A335" s="13"/>
      <c r="B335" s="231"/>
      <c r="C335" s="232"/>
      <c r="D335" s="233" t="s">
        <v>135</v>
      </c>
      <c r="E335" s="234" t="s">
        <v>1</v>
      </c>
      <c r="F335" s="235" t="s">
        <v>559</v>
      </c>
      <c r="G335" s="232"/>
      <c r="H335" s="234" t="s">
        <v>1</v>
      </c>
      <c r="I335" s="236"/>
      <c r="J335" s="232"/>
      <c r="K335" s="232"/>
      <c r="L335" s="237"/>
      <c r="M335" s="238"/>
      <c r="N335" s="239"/>
      <c r="O335" s="239"/>
      <c r="P335" s="239"/>
      <c r="Q335" s="239"/>
      <c r="R335" s="239"/>
      <c r="S335" s="239"/>
      <c r="T335" s="240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1" t="s">
        <v>135</v>
      </c>
      <c r="AU335" s="241" t="s">
        <v>89</v>
      </c>
      <c r="AV335" s="13" t="s">
        <v>87</v>
      </c>
      <c r="AW335" s="13" t="s">
        <v>36</v>
      </c>
      <c r="AX335" s="13" t="s">
        <v>79</v>
      </c>
      <c r="AY335" s="241" t="s">
        <v>125</v>
      </c>
    </row>
    <row r="336" s="14" customFormat="1">
      <c r="A336" s="14"/>
      <c r="B336" s="242"/>
      <c r="C336" s="243"/>
      <c r="D336" s="233" t="s">
        <v>135</v>
      </c>
      <c r="E336" s="244" t="s">
        <v>1</v>
      </c>
      <c r="F336" s="245" t="s">
        <v>560</v>
      </c>
      <c r="G336" s="243"/>
      <c r="H336" s="246">
        <v>27.105</v>
      </c>
      <c r="I336" s="247"/>
      <c r="J336" s="243"/>
      <c r="K336" s="243"/>
      <c r="L336" s="248"/>
      <c r="M336" s="249"/>
      <c r="N336" s="250"/>
      <c r="O336" s="250"/>
      <c r="P336" s="250"/>
      <c r="Q336" s="250"/>
      <c r="R336" s="250"/>
      <c r="S336" s="250"/>
      <c r="T336" s="251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2" t="s">
        <v>135</v>
      </c>
      <c r="AU336" s="252" t="s">
        <v>89</v>
      </c>
      <c r="AV336" s="14" t="s">
        <v>89</v>
      </c>
      <c r="AW336" s="14" t="s">
        <v>36</v>
      </c>
      <c r="AX336" s="14" t="s">
        <v>87</v>
      </c>
      <c r="AY336" s="252" t="s">
        <v>125</v>
      </c>
    </row>
    <row r="337" s="12" customFormat="1" ht="22.8" customHeight="1">
      <c r="A337" s="12"/>
      <c r="B337" s="202"/>
      <c r="C337" s="203"/>
      <c r="D337" s="204" t="s">
        <v>78</v>
      </c>
      <c r="E337" s="216" t="s">
        <v>184</v>
      </c>
      <c r="F337" s="216" t="s">
        <v>561</v>
      </c>
      <c r="G337" s="203"/>
      <c r="H337" s="203"/>
      <c r="I337" s="206"/>
      <c r="J337" s="217">
        <f>BK337</f>
        <v>0</v>
      </c>
      <c r="K337" s="203"/>
      <c r="L337" s="208"/>
      <c r="M337" s="209"/>
      <c r="N337" s="210"/>
      <c r="O337" s="210"/>
      <c r="P337" s="211">
        <f>SUM(P338:P369)</f>
        <v>0</v>
      </c>
      <c r="Q337" s="210"/>
      <c r="R337" s="211">
        <f>SUM(R338:R369)</f>
        <v>1.6155899200000001</v>
      </c>
      <c r="S337" s="210"/>
      <c r="T337" s="212">
        <f>SUM(T338:T369)</f>
        <v>37.139800000000001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13" t="s">
        <v>87</v>
      </c>
      <c r="AT337" s="214" t="s">
        <v>78</v>
      </c>
      <c r="AU337" s="214" t="s">
        <v>87</v>
      </c>
      <c r="AY337" s="213" t="s">
        <v>125</v>
      </c>
      <c r="BK337" s="215">
        <f>SUM(BK338:BK369)</f>
        <v>0</v>
      </c>
    </row>
    <row r="338" s="2" customFormat="1" ht="24.15" customHeight="1">
      <c r="A338" s="38"/>
      <c r="B338" s="39"/>
      <c r="C338" s="218" t="s">
        <v>562</v>
      </c>
      <c r="D338" s="218" t="s">
        <v>128</v>
      </c>
      <c r="E338" s="219" t="s">
        <v>563</v>
      </c>
      <c r="F338" s="220" t="s">
        <v>564</v>
      </c>
      <c r="G338" s="221" t="s">
        <v>155</v>
      </c>
      <c r="H338" s="222">
        <v>0.42799999999999999</v>
      </c>
      <c r="I338" s="223"/>
      <c r="J338" s="224">
        <f>ROUND(I338*H338,2)</f>
        <v>0</v>
      </c>
      <c r="K338" s="220" t="s">
        <v>312</v>
      </c>
      <c r="L338" s="44"/>
      <c r="M338" s="225" t="s">
        <v>1</v>
      </c>
      <c r="N338" s="226" t="s">
        <v>44</v>
      </c>
      <c r="O338" s="91"/>
      <c r="P338" s="227">
        <f>O338*H338</f>
        <v>0</v>
      </c>
      <c r="Q338" s="227">
        <v>2.3113999999999999</v>
      </c>
      <c r="R338" s="227">
        <f>Q338*H338</f>
        <v>0.98927919999999991</v>
      </c>
      <c r="S338" s="227">
        <v>0</v>
      </c>
      <c r="T338" s="228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9" t="s">
        <v>133</v>
      </c>
      <c r="AT338" s="229" t="s">
        <v>128</v>
      </c>
      <c r="AU338" s="229" t="s">
        <v>89</v>
      </c>
      <c r="AY338" s="17" t="s">
        <v>125</v>
      </c>
      <c r="BE338" s="230">
        <f>IF(N338="základní",J338,0)</f>
        <v>0</v>
      </c>
      <c r="BF338" s="230">
        <f>IF(N338="snížená",J338,0)</f>
        <v>0</v>
      </c>
      <c r="BG338" s="230">
        <f>IF(N338="zákl. přenesená",J338,0)</f>
        <v>0</v>
      </c>
      <c r="BH338" s="230">
        <f>IF(N338="sníž. přenesená",J338,0)</f>
        <v>0</v>
      </c>
      <c r="BI338" s="230">
        <f>IF(N338="nulová",J338,0)</f>
        <v>0</v>
      </c>
      <c r="BJ338" s="17" t="s">
        <v>87</v>
      </c>
      <c r="BK338" s="230">
        <f>ROUND(I338*H338,2)</f>
        <v>0</v>
      </c>
      <c r="BL338" s="17" t="s">
        <v>133</v>
      </c>
      <c r="BM338" s="229" t="s">
        <v>565</v>
      </c>
    </row>
    <row r="339" s="13" customFormat="1">
      <c r="A339" s="13"/>
      <c r="B339" s="231"/>
      <c r="C339" s="232"/>
      <c r="D339" s="233" t="s">
        <v>135</v>
      </c>
      <c r="E339" s="234" t="s">
        <v>1</v>
      </c>
      <c r="F339" s="235" t="s">
        <v>566</v>
      </c>
      <c r="G339" s="232"/>
      <c r="H339" s="234" t="s">
        <v>1</v>
      </c>
      <c r="I339" s="236"/>
      <c r="J339" s="232"/>
      <c r="K339" s="232"/>
      <c r="L339" s="237"/>
      <c r="M339" s="238"/>
      <c r="N339" s="239"/>
      <c r="O339" s="239"/>
      <c r="P339" s="239"/>
      <c r="Q339" s="239"/>
      <c r="R339" s="239"/>
      <c r="S339" s="239"/>
      <c r="T339" s="240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1" t="s">
        <v>135</v>
      </c>
      <c r="AU339" s="241" t="s">
        <v>89</v>
      </c>
      <c r="AV339" s="13" t="s">
        <v>87</v>
      </c>
      <c r="AW339" s="13" t="s">
        <v>36</v>
      </c>
      <c r="AX339" s="13" t="s">
        <v>79</v>
      </c>
      <c r="AY339" s="241" t="s">
        <v>125</v>
      </c>
    </row>
    <row r="340" s="14" customFormat="1">
      <c r="A340" s="14"/>
      <c r="B340" s="242"/>
      <c r="C340" s="243"/>
      <c r="D340" s="233" t="s">
        <v>135</v>
      </c>
      <c r="E340" s="244" t="s">
        <v>1</v>
      </c>
      <c r="F340" s="245" t="s">
        <v>567</v>
      </c>
      <c r="G340" s="243"/>
      <c r="H340" s="246">
        <v>0.42799999999999999</v>
      </c>
      <c r="I340" s="247"/>
      <c r="J340" s="243"/>
      <c r="K340" s="243"/>
      <c r="L340" s="248"/>
      <c r="M340" s="249"/>
      <c r="N340" s="250"/>
      <c r="O340" s="250"/>
      <c r="P340" s="250"/>
      <c r="Q340" s="250"/>
      <c r="R340" s="250"/>
      <c r="S340" s="250"/>
      <c r="T340" s="251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2" t="s">
        <v>135</v>
      </c>
      <c r="AU340" s="252" t="s">
        <v>89</v>
      </c>
      <c r="AV340" s="14" t="s">
        <v>89</v>
      </c>
      <c r="AW340" s="14" t="s">
        <v>36</v>
      </c>
      <c r="AX340" s="14" t="s">
        <v>87</v>
      </c>
      <c r="AY340" s="252" t="s">
        <v>125</v>
      </c>
    </row>
    <row r="341" s="2" customFormat="1" ht="24.15" customHeight="1">
      <c r="A341" s="38"/>
      <c r="B341" s="39"/>
      <c r="C341" s="218" t="s">
        <v>568</v>
      </c>
      <c r="D341" s="218" t="s">
        <v>128</v>
      </c>
      <c r="E341" s="219" t="s">
        <v>569</v>
      </c>
      <c r="F341" s="220" t="s">
        <v>570</v>
      </c>
      <c r="G341" s="221" t="s">
        <v>203</v>
      </c>
      <c r="H341" s="222">
        <v>1</v>
      </c>
      <c r="I341" s="223"/>
      <c r="J341" s="224">
        <f>ROUND(I341*H341,2)</f>
        <v>0</v>
      </c>
      <c r="K341" s="220" t="s">
        <v>312</v>
      </c>
      <c r="L341" s="44"/>
      <c r="M341" s="225" t="s">
        <v>1</v>
      </c>
      <c r="N341" s="226" t="s">
        <v>44</v>
      </c>
      <c r="O341" s="91"/>
      <c r="P341" s="227">
        <f>O341*H341</f>
        <v>0</v>
      </c>
      <c r="Q341" s="227">
        <v>0.0064900000000000001</v>
      </c>
      <c r="R341" s="227">
        <f>Q341*H341</f>
        <v>0.0064900000000000001</v>
      </c>
      <c r="S341" s="227">
        <v>0</v>
      </c>
      <c r="T341" s="228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29" t="s">
        <v>133</v>
      </c>
      <c r="AT341" s="229" t="s">
        <v>128</v>
      </c>
      <c r="AU341" s="229" t="s">
        <v>89</v>
      </c>
      <c r="AY341" s="17" t="s">
        <v>125</v>
      </c>
      <c r="BE341" s="230">
        <f>IF(N341="základní",J341,0)</f>
        <v>0</v>
      </c>
      <c r="BF341" s="230">
        <f>IF(N341="snížená",J341,0)</f>
        <v>0</v>
      </c>
      <c r="BG341" s="230">
        <f>IF(N341="zákl. přenesená",J341,0)</f>
        <v>0</v>
      </c>
      <c r="BH341" s="230">
        <f>IF(N341="sníž. přenesená",J341,0)</f>
        <v>0</v>
      </c>
      <c r="BI341" s="230">
        <f>IF(N341="nulová",J341,0)</f>
        <v>0</v>
      </c>
      <c r="BJ341" s="17" t="s">
        <v>87</v>
      </c>
      <c r="BK341" s="230">
        <f>ROUND(I341*H341,2)</f>
        <v>0</v>
      </c>
      <c r="BL341" s="17" t="s">
        <v>133</v>
      </c>
      <c r="BM341" s="229" t="s">
        <v>571</v>
      </c>
    </row>
    <row r="342" s="13" customFormat="1">
      <c r="A342" s="13"/>
      <c r="B342" s="231"/>
      <c r="C342" s="232"/>
      <c r="D342" s="233" t="s">
        <v>135</v>
      </c>
      <c r="E342" s="234" t="s">
        <v>1</v>
      </c>
      <c r="F342" s="235" t="s">
        <v>316</v>
      </c>
      <c r="G342" s="232"/>
      <c r="H342" s="234" t="s">
        <v>1</v>
      </c>
      <c r="I342" s="236"/>
      <c r="J342" s="232"/>
      <c r="K342" s="232"/>
      <c r="L342" s="237"/>
      <c r="M342" s="238"/>
      <c r="N342" s="239"/>
      <c r="O342" s="239"/>
      <c r="P342" s="239"/>
      <c r="Q342" s="239"/>
      <c r="R342" s="239"/>
      <c r="S342" s="239"/>
      <c r="T342" s="240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1" t="s">
        <v>135</v>
      </c>
      <c r="AU342" s="241" t="s">
        <v>89</v>
      </c>
      <c r="AV342" s="13" t="s">
        <v>87</v>
      </c>
      <c r="AW342" s="13" t="s">
        <v>36</v>
      </c>
      <c r="AX342" s="13" t="s">
        <v>79</v>
      </c>
      <c r="AY342" s="241" t="s">
        <v>125</v>
      </c>
    </row>
    <row r="343" s="14" customFormat="1">
      <c r="A343" s="14"/>
      <c r="B343" s="242"/>
      <c r="C343" s="243"/>
      <c r="D343" s="233" t="s">
        <v>135</v>
      </c>
      <c r="E343" s="244" t="s">
        <v>1</v>
      </c>
      <c r="F343" s="245" t="s">
        <v>87</v>
      </c>
      <c r="G343" s="243"/>
      <c r="H343" s="246">
        <v>1</v>
      </c>
      <c r="I343" s="247"/>
      <c r="J343" s="243"/>
      <c r="K343" s="243"/>
      <c r="L343" s="248"/>
      <c r="M343" s="249"/>
      <c r="N343" s="250"/>
      <c r="O343" s="250"/>
      <c r="P343" s="250"/>
      <c r="Q343" s="250"/>
      <c r="R343" s="250"/>
      <c r="S343" s="250"/>
      <c r="T343" s="251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2" t="s">
        <v>135</v>
      </c>
      <c r="AU343" s="252" t="s">
        <v>89</v>
      </c>
      <c r="AV343" s="14" t="s">
        <v>89</v>
      </c>
      <c r="AW343" s="14" t="s">
        <v>36</v>
      </c>
      <c r="AX343" s="14" t="s">
        <v>87</v>
      </c>
      <c r="AY343" s="252" t="s">
        <v>125</v>
      </c>
    </row>
    <row r="344" s="2" customFormat="1" ht="16.5" customHeight="1">
      <c r="A344" s="38"/>
      <c r="B344" s="39"/>
      <c r="C344" s="218" t="s">
        <v>572</v>
      </c>
      <c r="D344" s="218" t="s">
        <v>128</v>
      </c>
      <c r="E344" s="219" t="s">
        <v>573</v>
      </c>
      <c r="F344" s="220" t="s">
        <v>574</v>
      </c>
      <c r="G344" s="221" t="s">
        <v>155</v>
      </c>
      <c r="H344" s="222">
        <v>2.3109999999999999</v>
      </c>
      <c r="I344" s="223"/>
      <c r="J344" s="224">
        <f>ROUND(I344*H344,2)</f>
        <v>0</v>
      </c>
      <c r="K344" s="220" t="s">
        <v>312</v>
      </c>
      <c r="L344" s="44"/>
      <c r="M344" s="225" t="s">
        <v>1</v>
      </c>
      <c r="N344" s="226" t="s">
        <v>44</v>
      </c>
      <c r="O344" s="91"/>
      <c r="P344" s="227">
        <f>O344*H344</f>
        <v>0</v>
      </c>
      <c r="Q344" s="227">
        <v>0.12</v>
      </c>
      <c r="R344" s="227">
        <f>Q344*H344</f>
        <v>0.27731999999999996</v>
      </c>
      <c r="S344" s="227">
        <v>2.2000000000000002</v>
      </c>
      <c r="T344" s="228">
        <f>S344*H344</f>
        <v>5.0842000000000001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9" t="s">
        <v>133</v>
      </c>
      <c r="AT344" s="229" t="s">
        <v>128</v>
      </c>
      <c r="AU344" s="229" t="s">
        <v>89</v>
      </c>
      <c r="AY344" s="17" t="s">
        <v>125</v>
      </c>
      <c r="BE344" s="230">
        <f>IF(N344="základní",J344,0)</f>
        <v>0</v>
      </c>
      <c r="BF344" s="230">
        <f>IF(N344="snížená",J344,0)</f>
        <v>0</v>
      </c>
      <c r="BG344" s="230">
        <f>IF(N344="zákl. přenesená",J344,0)</f>
        <v>0</v>
      </c>
      <c r="BH344" s="230">
        <f>IF(N344="sníž. přenesená",J344,0)</f>
        <v>0</v>
      </c>
      <c r="BI344" s="230">
        <f>IF(N344="nulová",J344,0)</f>
        <v>0</v>
      </c>
      <c r="BJ344" s="17" t="s">
        <v>87</v>
      </c>
      <c r="BK344" s="230">
        <f>ROUND(I344*H344,2)</f>
        <v>0</v>
      </c>
      <c r="BL344" s="17" t="s">
        <v>133</v>
      </c>
      <c r="BM344" s="229" t="s">
        <v>575</v>
      </c>
    </row>
    <row r="345" s="13" customFormat="1">
      <c r="A345" s="13"/>
      <c r="B345" s="231"/>
      <c r="C345" s="232"/>
      <c r="D345" s="233" t="s">
        <v>135</v>
      </c>
      <c r="E345" s="234" t="s">
        <v>1</v>
      </c>
      <c r="F345" s="235" t="s">
        <v>576</v>
      </c>
      <c r="G345" s="232"/>
      <c r="H345" s="234" t="s">
        <v>1</v>
      </c>
      <c r="I345" s="236"/>
      <c r="J345" s="232"/>
      <c r="K345" s="232"/>
      <c r="L345" s="237"/>
      <c r="M345" s="238"/>
      <c r="N345" s="239"/>
      <c r="O345" s="239"/>
      <c r="P345" s="239"/>
      <c r="Q345" s="239"/>
      <c r="R345" s="239"/>
      <c r="S345" s="239"/>
      <c r="T345" s="240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1" t="s">
        <v>135</v>
      </c>
      <c r="AU345" s="241" t="s">
        <v>89</v>
      </c>
      <c r="AV345" s="13" t="s">
        <v>87</v>
      </c>
      <c r="AW345" s="13" t="s">
        <v>36</v>
      </c>
      <c r="AX345" s="13" t="s">
        <v>79</v>
      </c>
      <c r="AY345" s="241" t="s">
        <v>125</v>
      </c>
    </row>
    <row r="346" s="13" customFormat="1">
      <c r="A346" s="13"/>
      <c r="B346" s="231"/>
      <c r="C346" s="232"/>
      <c r="D346" s="233" t="s">
        <v>135</v>
      </c>
      <c r="E346" s="234" t="s">
        <v>1</v>
      </c>
      <c r="F346" s="235" t="s">
        <v>379</v>
      </c>
      <c r="G346" s="232"/>
      <c r="H346" s="234" t="s">
        <v>1</v>
      </c>
      <c r="I346" s="236"/>
      <c r="J346" s="232"/>
      <c r="K346" s="232"/>
      <c r="L346" s="237"/>
      <c r="M346" s="238"/>
      <c r="N346" s="239"/>
      <c r="O346" s="239"/>
      <c r="P346" s="239"/>
      <c r="Q346" s="239"/>
      <c r="R346" s="239"/>
      <c r="S346" s="239"/>
      <c r="T346" s="240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1" t="s">
        <v>135</v>
      </c>
      <c r="AU346" s="241" t="s">
        <v>89</v>
      </c>
      <c r="AV346" s="13" t="s">
        <v>87</v>
      </c>
      <c r="AW346" s="13" t="s">
        <v>36</v>
      </c>
      <c r="AX346" s="13" t="s">
        <v>79</v>
      </c>
      <c r="AY346" s="241" t="s">
        <v>125</v>
      </c>
    </row>
    <row r="347" s="14" customFormat="1">
      <c r="A347" s="14"/>
      <c r="B347" s="242"/>
      <c r="C347" s="243"/>
      <c r="D347" s="233" t="s">
        <v>135</v>
      </c>
      <c r="E347" s="244" t="s">
        <v>1</v>
      </c>
      <c r="F347" s="245" t="s">
        <v>577</v>
      </c>
      <c r="G347" s="243"/>
      <c r="H347" s="246">
        <v>1.0560000000000001</v>
      </c>
      <c r="I347" s="247"/>
      <c r="J347" s="243"/>
      <c r="K347" s="243"/>
      <c r="L347" s="248"/>
      <c r="M347" s="249"/>
      <c r="N347" s="250"/>
      <c r="O347" s="250"/>
      <c r="P347" s="250"/>
      <c r="Q347" s="250"/>
      <c r="R347" s="250"/>
      <c r="S347" s="250"/>
      <c r="T347" s="251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2" t="s">
        <v>135</v>
      </c>
      <c r="AU347" s="252" t="s">
        <v>89</v>
      </c>
      <c r="AV347" s="14" t="s">
        <v>89</v>
      </c>
      <c r="AW347" s="14" t="s">
        <v>36</v>
      </c>
      <c r="AX347" s="14" t="s">
        <v>79</v>
      </c>
      <c r="AY347" s="252" t="s">
        <v>125</v>
      </c>
    </row>
    <row r="348" s="13" customFormat="1">
      <c r="A348" s="13"/>
      <c r="B348" s="231"/>
      <c r="C348" s="232"/>
      <c r="D348" s="233" t="s">
        <v>135</v>
      </c>
      <c r="E348" s="234" t="s">
        <v>1</v>
      </c>
      <c r="F348" s="235" t="s">
        <v>381</v>
      </c>
      <c r="G348" s="232"/>
      <c r="H348" s="234" t="s">
        <v>1</v>
      </c>
      <c r="I348" s="236"/>
      <c r="J348" s="232"/>
      <c r="K348" s="232"/>
      <c r="L348" s="237"/>
      <c r="M348" s="238"/>
      <c r="N348" s="239"/>
      <c r="O348" s="239"/>
      <c r="P348" s="239"/>
      <c r="Q348" s="239"/>
      <c r="R348" s="239"/>
      <c r="S348" s="239"/>
      <c r="T348" s="240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1" t="s">
        <v>135</v>
      </c>
      <c r="AU348" s="241" t="s">
        <v>89</v>
      </c>
      <c r="AV348" s="13" t="s">
        <v>87</v>
      </c>
      <c r="AW348" s="13" t="s">
        <v>36</v>
      </c>
      <c r="AX348" s="13" t="s">
        <v>79</v>
      </c>
      <c r="AY348" s="241" t="s">
        <v>125</v>
      </c>
    </row>
    <row r="349" s="14" customFormat="1">
      <c r="A349" s="14"/>
      <c r="B349" s="242"/>
      <c r="C349" s="243"/>
      <c r="D349" s="233" t="s">
        <v>135</v>
      </c>
      <c r="E349" s="244" t="s">
        <v>1</v>
      </c>
      <c r="F349" s="245" t="s">
        <v>578</v>
      </c>
      <c r="G349" s="243"/>
      <c r="H349" s="246">
        <v>1.2549999999999999</v>
      </c>
      <c r="I349" s="247"/>
      <c r="J349" s="243"/>
      <c r="K349" s="243"/>
      <c r="L349" s="248"/>
      <c r="M349" s="249"/>
      <c r="N349" s="250"/>
      <c r="O349" s="250"/>
      <c r="P349" s="250"/>
      <c r="Q349" s="250"/>
      <c r="R349" s="250"/>
      <c r="S349" s="250"/>
      <c r="T349" s="251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2" t="s">
        <v>135</v>
      </c>
      <c r="AU349" s="252" t="s">
        <v>89</v>
      </c>
      <c r="AV349" s="14" t="s">
        <v>89</v>
      </c>
      <c r="AW349" s="14" t="s">
        <v>36</v>
      </c>
      <c r="AX349" s="14" t="s">
        <v>79</v>
      </c>
      <c r="AY349" s="252" t="s">
        <v>125</v>
      </c>
    </row>
    <row r="350" s="15" customFormat="1">
      <c r="A350" s="15"/>
      <c r="B350" s="263"/>
      <c r="C350" s="264"/>
      <c r="D350" s="233" t="s">
        <v>135</v>
      </c>
      <c r="E350" s="265" t="s">
        <v>1</v>
      </c>
      <c r="F350" s="266" t="s">
        <v>161</v>
      </c>
      <c r="G350" s="264"/>
      <c r="H350" s="267">
        <v>2.3109999999999999</v>
      </c>
      <c r="I350" s="268"/>
      <c r="J350" s="264"/>
      <c r="K350" s="264"/>
      <c r="L350" s="269"/>
      <c r="M350" s="270"/>
      <c r="N350" s="271"/>
      <c r="O350" s="271"/>
      <c r="P350" s="271"/>
      <c r="Q350" s="271"/>
      <c r="R350" s="271"/>
      <c r="S350" s="271"/>
      <c r="T350" s="272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73" t="s">
        <v>135</v>
      </c>
      <c r="AU350" s="273" t="s">
        <v>89</v>
      </c>
      <c r="AV350" s="15" t="s">
        <v>133</v>
      </c>
      <c r="AW350" s="15" t="s">
        <v>36</v>
      </c>
      <c r="AX350" s="15" t="s">
        <v>87</v>
      </c>
      <c r="AY350" s="273" t="s">
        <v>125</v>
      </c>
    </row>
    <row r="351" s="2" customFormat="1" ht="16.5" customHeight="1">
      <c r="A351" s="38"/>
      <c r="B351" s="39"/>
      <c r="C351" s="218" t="s">
        <v>579</v>
      </c>
      <c r="D351" s="218" t="s">
        <v>128</v>
      </c>
      <c r="E351" s="219" t="s">
        <v>580</v>
      </c>
      <c r="F351" s="220" t="s">
        <v>581</v>
      </c>
      <c r="G351" s="221" t="s">
        <v>155</v>
      </c>
      <c r="H351" s="222">
        <v>2.6320000000000001</v>
      </c>
      <c r="I351" s="223"/>
      <c r="J351" s="224">
        <f>ROUND(I351*H351,2)</f>
        <v>0</v>
      </c>
      <c r="K351" s="220" t="s">
        <v>312</v>
      </c>
      <c r="L351" s="44"/>
      <c r="M351" s="225" t="s">
        <v>1</v>
      </c>
      <c r="N351" s="226" t="s">
        <v>44</v>
      </c>
      <c r="O351" s="91"/>
      <c r="P351" s="227">
        <f>O351*H351</f>
        <v>0</v>
      </c>
      <c r="Q351" s="227">
        <v>0.12171</v>
      </c>
      <c r="R351" s="227">
        <f>Q351*H351</f>
        <v>0.32034072000000002</v>
      </c>
      <c r="S351" s="227">
        <v>2.3999999999999999</v>
      </c>
      <c r="T351" s="228">
        <f>S351*H351</f>
        <v>6.3167999999999997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9" t="s">
        <v>133</v>
      </c>
      <c r="AT351" s="229" t="s">
        <v>128</v>
      </c>
      <c r="AU351" s="229" t="s">
        <v>89</v>
      </c>
      <c r="AY351" s="17" t="s">
        <v>125</v>
      </c>
      <c r="BE351" s="230">
        <f>IF(N351="základní",J351,0)</f>
        <v>0</v>
      </c>
      <c r="BF351" s="230">
        <f>IF(N351="snížená",J351,0)</f>
        <v>0</v>
      </c>
      <c r="BG351" s="230">
        <f>IF(N351="zákl. přenesená",J351,0)</f>
        <v>0</v>
      </c>
      <c r="BH351" s="230">
        <f>IF(N351="sníž. přenesená",J351,0)</f>
        <v>0</v>
      </c>
      <c r="BI351" s="230">
        <f>IF(N351="nulová",J351,0)</f>
        <v>0</v>
      </c>
      <c r="BJ351" s="17" t="s">
        <v>87</v>
      </c>
      <c r="BK351" s="230">
        <f>ROUND(I351*H351,2)</f>
        <v>0</v>
      </c>
      <c r="BL351" s="17" t="s">
        <v>133</v>
      </c>
      <c r="BM351" s="229" t="s">
        <v>582</v>
      </c>
    </row>
    <row r="352" s="13" customFormat="1">
      <c r="A352" s="13"/>
      <c r="B352" s="231"/>
      <c r="C352" s="232"/>
      <c r="D352" s="233" t="s">
        <v>135</v>
      </c>
      <c r="E352" s="234" t="s">
        <v>1</v>
      </c>
      <c r="F352" s="235" t="s">
        <v>583</v>
      </c>
      <c r="G352" s="232"/>
      <c r="H352" s="234" t="s">
        <v>1</v>
      </c>
      <c r="I352" s="236"/>
      <c r="J352" s="232"/>
      <c r="K352" s="232"/>
      <c r="L352" s="237"/>
      <c r="M352" s="238"/>
      <c r="N352" s="239"/>
      <c r="O352" s="239"/>
      <c r="P352" s="239"/>
      <c r="Q352" s="239"/>
      <c r="R352" s="239"/>
      <c r="S352" s="239"/>
      <c r="T352" s="240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1" t="s">
        <v>135</v>
      </c>
      <c r="AU352" s="241" t="s">
        <v>89</v>
      </c>
      <c r="AV352" s="13" t="s">
        <v>87</v>
      </c>
      <c r="AW352" s="13" t="s">
        <v>36</v>
      </c>
      <c r="AX352" s="13" t="s">
        <v>79</v>
      </c>
      <c r="AY352" s="241" t="s">
        <v>125</v>
      </c>
    </row>
    <row r="353" s="14" customFormat="1">
      <c r="A353" s="14"/>
      <c r="B353" s="242"/>
      <c r="C353" s="243"/>
      <c r="D353" s="233" t="s">
        <v>135</v>
      </c>
      <c r="E353" s="244" t="s">
        <v>1</v>
      </c>
      <c r="F353" s="245" t="s">
        <v>584</v>
      </c>
      <c r="G353" s="243"/>
      <c r="H353" s="246">
        <v>2.6320000000000001</v>
      </c>
      <c r="I353" s="247"/>
      <c r="J353" s="243"/>
      <c r="K353" s="243"/>
      <c r="L353" s="248"/>
      <c r="M353" s="249"/>
      <c r="N353" s="250"/>
      <c r="O353" s="250"/>
      <c r="P353" s="250"/>
      <c r="Q353" s="250"/>
      <c r="R353" s="250"/>
      <c r="S353" s="250"/>
      <c r="T353" s="251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2" t="s">
        <v>135</v>
      </c>
      <c r="AU353" s="252" t="s">
        <v>89</v>
      </c>
      <c r="AV353" s="14" t="s">
        <v>89</v>
      </c>
      <c r="AW353" s="14" t="s">
        <v>36</v>
      </c>
      <c r="AX353" s="14" t="s">
        <v>87</v>
      </c>
      <c r="AY353" s="252" t="s">
        <v>125</v>
      </c>
    </row>
    <row r="354" s="2" customFormat="1" ht="21.75" customHeight="1">
      <c r="A354" s="38"/>
      <c r="B354" s="39"/>
      <c r="C354" s="218" t="s">
        <v>585</v>
      </c>
      <c r="D354" s="218" t="s">
        <v>128</v>
      </c>
      <c r="E354" s="219" t="s">
        <v>586</v>
      </c>
      <c r="F354" s="220" t="s">
        <v>587</v>
      </c>
      <c r="G354" s="221" t="s">
        <v>243</v>
      </c>
      <c r="H354" s="222">
        <v>3.6000000000000001</v>
      </c>
      <c r="I354" s="223"/>
      <c r="J354" s="224">
        <f>ROUND(I354*H354,2)</f>
        <v>0</v>
      </c>
      <c r="K354" s="220" t="s">
        <v>312</v>
      </c>
      <c r="L354" s="44"/>
      <c r="M354" s="225" t="s">
        <v>1</v>
      </c>
      <c r="N354" s="226" t="s">
        <v>44</v>
      </c>
      <c r="O354" s="91"/>
      <c r="P354" s="227">
        <f>O354*H354</f>
        <v>0</v>
      </c>
      <c r="Q354" s="227">
        <v>0</v>
      </c>
      <c r="R354" s="227">
        <f>Q354*H354</f>
        <v>0</v>
      </c>
      <c r="S354" s="227">
        <v>2.0550000000000002</v>
      </c>
      <c r="T354" s="228">
        <f>S354*H354</f>
        <v>7.3980000000000006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29" t="s">
        <v>133</v>
      </c>
      <c r="AT354" s="229" t="s">
        <v>128</v>
      </c>
      <c r="AU354" s="229" t="s">
        <v>89</v>
      </c>
      <c r="AY354" s="17" t="s">
        <v>125</v>
      </c>
      <c r="BE354" s="230">
        <f>IF(N354="základní",J354,0)</f>
        <v>0</v>
      </c>
      <c r="BF354" s="230">
        <f>IF(N354="snížená",J354,0)</f>
        <v>0</v>
      </c>
      <c r="BG354" s="230">
        <f>IF(N354="zákl. přenesená",J354,0)</f>
        <v>0</v>
      </c>
      <c r="BH354" s="230">
        <f>IF(N354="sníž. přenesená",J354,0)</f>
        <v>0</v>
      </c>
      <c r="BI354" s="230">
        <f>IF(N354="nulová",J354,0)</f>
        <v>0</v>
      </c>
      <c r="BJ354" s="17" t="s">
        <v>87</v>
      </c>
      <c r="BK354" s="230">
        <f>ROUND(I354*H354,2)</f>
        <v>0</v>
      </c>
      <c r="BL354" s="17" t="s">
        <v>133</v>
      </c>
      <c r="BM354" s="229" t="s">
        <v>588</v>
      </c>
    </row>
    <row r="355" s="2" customFormat="1" ht="21.75" customHeight="1">
      <c r="A355" s="38"/>
      <c r="B355" s="39"/>
      <c r="C355" s="218" t="s">
        <v>589</v>
      </c>
      <c r="D355" s="218" t="s">
        <v>128</v>
      </c>
      <c r="E355" s="219" t="s">
        <v>590</v>
      </c>
      <c r="F355" s="220" t="s">
        <v>591</v>
      </c>
      <c r="G355" s="221" t="s">
        <v>155</v>
      </c>
      <c r="H355" s="222">
        <v>7.6420000000000003</v>
      </c>
      <c r="I355" s="223"/>
      <c r="J355" s="224">
        <f>ROUND(I355*H355,2)</f>
        <v>0</v>
      </c>
      <c r="K355" s="220" t="s">
        <v>312</v>
      </c>
      <c r="L355" s="44"/>
      <c r="M355" s="225" t="s">
        <v>1</v>
      </c>
      <c r="N355" s="226" t="s">
        <v>44</v>
      </c>
      <c r="O355" s="91"/>
      <c r="P355" s="227">
        <f>O355*H355</f>
        <v>0</v>
      </c>
      <c r="Q355" s="227">
        <v>0</v>
      </c>
      <c r="R355" s="227">
        <f>Q355*H355</f>
        <v>0</v>
      </c>
      <c r="S355" s="227">
        <v>2.3999999999999999</v>
      </c>
      <c r="T355" s="228">
        <f>S355*H355</f>
        <v>18.340800000000002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29" t="s">
        <v>133</v>
      </c>
      <c r="AT355" s="229" t="s">
        <v>128</v>
      </c>
      <c r="AU355" s="229" t="s">
        <v>89</v>
      </c>
      <c r="AY355" s="17" t="s">
        <v>125</v>
      </c>
      <c r="BE355" s="230">
        <f>IF(N355="základní",J355,0)</f>
        <v>0</v>
      </c>
      <c r="BF355" s="230">
        <f>IF(N355="snížená",J355,0)</f>
        <v>0</v>
      </c>
      <c r="BG355" s="230">
        <f>IF(N355="zákl. přenesená",J355,0)</f>
        <v>0</v>
      </c>
      <c r="BH355" s="230">
        <f>IF(N355="sníž. přenesená",J355,0)</f>
        <v>0</v>
      </c>
      <c r="BI355" s="230">
        <f>IF(N355="nulová",J355,0)</f>
        <v>0</v>
      </c>
      <c r="BJ355" s="17" t="s">
        <v>87</v>
      </c>
      <c r="BK355" s="230">
        <f>ROUND(I355*H355,2)</f>
        <v>0</v>
      </c>
      <c r="BL355" s="17" t="s">
        <v>133</v>
      </c>
      <c r="BM355" s="229" t="s">
        <v>592</v>
      </c>
    </row>
    <row r="356" s="13" customFormat="1">
      <c r="A356" s="13"/>
      <c r="B356" s="231"/>
      <c r="C356" s="232"/>
      <c r="D356" s="233" t="s">
        <v>135</v>
      </c>
      <c r="E356" s="234" t="s">
        <v>1</v>
      </c>
      <c r="F356" s="235" t="s">
        <v>593</v>
      </c>
      <c r="G356" s="232"/>
      <c r="H356" s="234" t="s">
        <v>1</v>
      </c>
      <c r="I356" s="236"/>
      <c r="J356" s="232"/>
      <c r="K356" s="232"/>
      <c r="L356" s="237"/>
      <c r="M356" s="238"/>
      <c r="N356" s="239"/>
      <c r="O356" s="239"/>
      <c r="P356" s="239"/>
      <c r="Q356" s="239"/>
      <c r="R356" s="239"/>
      <c r="S356" s="239"/>
      <c r="T356" s="240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1" t="s">
        <v>135</v>
      </c>
      <c r="AU356" s="241" t="s">
        <v>89</v>
      </c>
      <c r="AV356" s="13" t="s">
        <v>87</v>
      </c>
      <c r="AW356" s="13" t="s">
        <v>36</v>
      </c>
      <c r="AX356" s="13" t="s">
        <v>79</v>
      </c>
      <c r="AY356" s="241" t="s">
        <v>125</v>
      </c>
    </row>
    <row r="357" s="13" customFormat="1">
      <c r="A357" s="13"/>
      <c r="B357" s="231"/>
      <c r="C357" s="232"/>
      <c r="D357" s="233" t="s">
        <v>135</v>
      </c>
      <c r="E357" s="234" t="s">
        <v>1</v>
      </c>
      <c r="F357" s="235" t="s">
        <v>379</v>
      </c>
      <c r="G357" s="232"/>
      <c r="H357" s="234" t="s">
        <v>1</v>
      </c>
      <c r="I357" s="236"/>
      <c r="J357" s="232"/>
      <c r="K357" s="232"/>
      <c r="L357" s="237"/>
      <c r="M357" s="238"/>
      <c r="N357" s="239"/>
      <c r="O357" s="239"/>
      <c r="P357" s="239"/>
      <c r="Q357" s="239"/>
      <c r="R357" s="239"/>
      <c r="S357" s="239"/>
      <c r="T357" s="240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1" t="s">
        <v>135</v>
      </c>
      <c r="AU357" s="241" t="s">
        <v>89</v>
      </c>
      <c r="AV357" s="13" t="s">
        <v>87</v>
      </c>
      <c r="AW357" s="13" t="s">
        <v>36</v>
      </c>
      <c r="AX357" s="13" t="s">
        <v>79</v>
      </c>
      <c r="AY357" s="241" t="s">
        <v>125</v>
      </c>
    </row>
    <row r="358" s="14" customFormat="1">
      <c r="A358" s="14"/>
      <c r="B358" s="242"/>
      <c r="C358" s="243"/>
      <c r="D358" s="233" t="s">
        <v>135</v>
      </c>
      <c r="E358" s="244" t="s">
        <v>1</v>
      </c>
      <c r="F358" s="245" t="s">
        <v>594</v>
      </c>
      <c r="G358" s="243"/>
      <c r="H358" s="246">
        <v>3.129</v>
      </c>
      <c r="I358" s="247"/>
      <c r="J358" s="243"/>
      <c r="K358" s="243"/>
      <c r="L358" s="248"/>
      <c r="M358" s="249"/>
      <c r="N358" s="250"/>
      <c r="O358" s="250"/>
      <c r="P358" s="250"/>
      <c r="Q358" s="250"/>
      <c r="R358" s="250"/>
      <c r="S358" s="250"/>
      <c r="T358" s="251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2" t="s">
        <v>135</v>
      </c>
      <c r="AU358" s="252" t="s">
        <v>89</v>
      </c>
      <c r="AV358" s="14" t="s">
        <v>89</v>
      </c>
      <c r="AW358" s="14" t="s">
        <v>36</v>
      </c>
      <c r="AX358" s="14" t="s">
        <v>79</v>
      </c>
      <c r="AY358" s="252" t="s">
        <v>125</v>
      </c>
    </row>
    <row r="359" s="13" customFormat="1">
      <c r="A359" s="13"/>
      <c r="B359" s="231"/>
      <c r="C359" s="232"/>
      <c r="D359" s="233" t="s">
        <v>135</v>
      </c>
      <c r="E359" s="234" t="s">
        <v>1</v>
      </c>
      <c r="F359" s="235" t="s">
        <v>381</v>
      </c>
      <c r="G359" s="232"/>
      <c r="H359" s="234" t="s">
        <v>1</v>
      </c>
      <c r="I359" s="236"/>
      <c r="J359" s="232"/>
      <c r="K359" s="232"/>
      <c r="L359" s="237"/>
      <c r="M359" s="238"/>
      <c r="N359" s="239"/>
      <c r="O359" s="239"/>
      <c r="P359" s="239"/>
      <c r="Q359" s="239"/>
      <c r="R359" s="239"/>
      <c r="S359" s="239"/>
      <c r="T359" s="240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1" t="s">
        <v>135</v>
      </c>
      <c r="AU359" s="241" t="s">
        <v>89</v>
      </c>
      <c r="AV359" s="13" t="s">
        <v>87</v>
      </c>
      <c r="AW359" s="13" t="s">
        <v>36</v>
      </c>
      <c r="AX359" s="13" t="s">
        <v>79</v>
      </c>
      <c r="AY359" s="241" t="s">
        <v>125</v>
      </c>
    </row>
    <row r="360" s="14" customFormat="1">
      <c r="A360" s="14"/>
      <c r="B360" s="242"/>
      <c r="C360" s="243"/>
      <c r="D360" s="233" t="s">
        <v>135</v>
      </c>
      <c r="E360" s="244" t="s">
        <v>1</v>
      </c>
      <c r="F360" s="245" t="s">
        <v>595</v>
      </c>
      <c r="G360" s="243"/>
      <c r="H360" s="246">
        <v>4.5129999999999999</v>
      </c>
      <c r="I360" s="247"/>
      <c r="J360" s="243"/>
      <c r="K360" s="243"/>
      <c r="L360" s="248"/>
      <c r="M360" s="249"/>
      <c r="N360" s="250"/>
      <c r="O360" s="250"/>
      <c r="P360" s="250"/>
      <c r="Q360" s="250"/>
      <c r="R360" s="250"/>
      <c r="S360" s="250"/>
      <c r="T360" s="251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2" t="s">
        <v>135</v>
      </c>
      <c r="AU360" s="252" t="s">
        <v>89</v>
      </c>
      <c r="AV360" s="14" t="s">
        <v>89</v>
      </c>
      <c r="AW360" s="14" t="s">
        <v>36</v>
      </c>
      <c r="AX360" s="14" t="s">
        <v>79</v>
      </c>
      <c r="AY360" s="252" t="s">
        <v>125</v>
      </c>
    </row>
    <row r="361" s="15" customFormat="1">
      <c r="A361" s="15"/>
      <c r="B361" s="263"/>
      <c r="C361" s="264"/>
      <c r="D361" s="233" t="s">
        <v>135</v>
      </c>
      <c r="E361" s="265" t="s">
        <v>1</v>
      </c>
      <c r="F361" s="266" t="s">
        <v>161</v>
      </c>
      <c r="G361" s="264"/>
      <c r="H361" s="267">
        <v>7.6419999999999995</v>
      </c>
      <c r="I361" s="268"/>
      <c r="J361" s="264"/>
      <c r="K361" s="264"/>
      <c r="L361" s="269"/>
      <c r="M361" s="270"/>
      <c r="N361" s="271"/>
      <c r="O361" s="271"/>
      <c r="P361" s="271"/>
      <c r="Q361" s="271"/>
      <c r="R361" s="271"/>
      <c r="S361" s="271"/>
      <c r="T361" s="272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73" t="s">
        <v>135</v>
      </c>
      <c r="AU361" s="273" t="s">
        <v>89</v>
      </c>
      <c r="AV361" s="15" t="s">
        <v>133</v>
      </c>
      <c r="AW361" s="15" t="s">
        <v>36</v>
      </c>
      <c r="AX361" s="15" t="s">
        <v>87</v>
      </c>
      <c r="AY361" s="273" t="s">
        <v>125</v>
      </c>
    </row>
    <row r="362" s="2" customFormat="1" ht="24.15" customHeight="1">
      <c r="A362" s="38"/>
      <c r="B362" s="39"/>
      <c r="C362" s="218" t="s">
        <v>596</v>
      </c>
      <c r="D362" s="218" t="s">
        <v>128</v>
      </c>
      <c r="E362" s="219" t="s">
        <v>597</v>
      </c>
      <c r="F362" s="220" t="s">
        <v>598</v>
      </c>
      <c r="G362" s="221" t="s">
        <v>203</v>
      </c>
      <c r="H362" s="222">
        <v>8</v>
      </c>
      <c r="I362" s="223"/>
      <c r="J362" s="224">
        <f>ROUND(I362*H362,2)</f>
        <v>0</v>
      </c>
      <c r="K362" s="220" t="s">
        <v>312</v>
      </c>
      <c r="L362" s="44"/>
      <c r="M362" s="225" t="s">
        <v>1</v>
      </c>
      <c r="N362" s="226" t="s">
        <v>44</v>
      </c>
      <c r="O362" s="91"/>
      <c r="P362" s="227">
        <f>O362*H362</f>
        <v>0</v>
      </c>
      <c r="Q362" s="227">
        <v>0.0027699999999999999</v>
      </c>
      <c r="R362" s="227">
        <f>Q362*H362</f>
        <v>0.022159999999999999</v>
      </c>
      <c r="S362" s="227">
        <v>0</v>
      </c>
      <c r="T362" s="228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29" t="s">
        <v>133</v>
      </c>
      <c r="AT362" s="229" t="s">
        <v>128</v>
      </c>
      <c r="AU362" s="229" t="s">
        <v>89</v>
      </c>
      <c r="AY362" s="17" t="s">
        <v>125</v>
      </c>
      <c r="BE362" s="230">
        <f>IF(N362="základní",J362,0)</f>
        <v>0</v>
      </c>
      <c r="BF362" s="230">
        <f>IF(N362="snížená",J362,0)</f>
        <v>0</v>
      </c>
      <c r="BG362" s="230">
        <f>IF(N362="zákl. přenesená",J362,0)</f>
        <v>0</v>
      </c>
      <c r="BH362" s="230">
        <f>IF(N362="sníž. přenesená",J362,0)</f>
        <v>0</v>
      </c>
      <c r="BI362" s="230">
        <f>IF(N362="nulová",J362,0)</f>
        <v>0</v>
      </c>
      <c r="BJ362" s="17" t="s">
        <v>87</v>
      </c>
      <c r="BK362" s="230">
        <f>ROUND(I362*H362,2)</f>
        <v>0</v>
      </c>
      <c r="BL362" s="17" t="s">
        <v>133</v>
      </c>
      <c r="BM362" s="229" t="s">
        <v>599</v>
      </c>
    </row>
    <row r="363" s="13" customFormat="1">
      <c r="A363" s="13"/>
      <c r="B363" s="231"/>
      <c r="C363" s="232"/>
      <c r="D363" s="233" t="s">
        <v>135</v>
      </c>
      <c r="E363" s="234" t="s">
        <v>1</v>
      </c>
      <c r="F363" s="235" t="s">
        <v>600</v>
      </c>
      <c r="G363" s="232"/>
      <c r="H363" s="234" t="s">
        <v>1</v>
      </c>
      <c r="I363" s="236"/>
      <c r="J363" s="232"/>
      <c r="K363" s="232"/>
      <c r="L363" s="237"/>
      <c r="M363" s="238"/>
      <c r="N363" s="239"/>
      <c r="O363" s="239"/>
      <c r="P363" s="239"/>
      <c r="Q363" s="239"/>
      <c r="R363" s="239"/>
      <c r="S363" s="239"/>
      <c r="T363" s="240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1" t="s">
        <v>135</v>
      </c>
      <c r="AU363" s="241" t="s">
        <v>89</v>
      </c>
      <c r="AV363" s="13" t="s">
        <v>87</v>
      </c>
      <c r="AW363" s="13" t="s">
        <v>36</v>
      </c>
      <c r="AX363" s="13" t="s">
        <v>79</v>
      </c>
      <c r="AY363" s="241" t="s">
        <v>125</v>
      </c>
    </row>
    <row r="364" s="14" customFormat="1">
      <c r="A364" s="14"/>
      <c r="B364" s="242"/>
      <c r="C364" s="243"/>
      <c r="D364" s="233" t="s">
        <v>135</v>
      </c>
      <c r="E364" s="244" t="s">
        <v>1</v>
      </c>
      <c r="F364" s="245" t="s">
        <v>169</v>
      </c>
      <c r="G364" s="243"/>
      <c r="H364" s="246">
        <v>6</v>
      </c>
      <c r="I364" s="247"/>
      <c r="J364" s="243"/>
      <c r="K364" s="243"/>
      <c r="L364" s="248"/>
      <c r="M364" s="249"/>
      <c r="N364" s="250"/>
      <c r="O364" s="250"/>
      <c r="P364" s="250"/>
      <c r="Q364" s="250"/>
      <c r="R364" s="250"/>
      <c r="S364" s="250"/>
      <c r="T364" s="251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2" t="s">
        <v>135</v>
      </c>
      <c r="AU364" s="252" t="s">
        <v>89</v>
      </c>
      <c r="AV364" s="14" t="s">
        <v>89</v>
      </c>
      <c r="AW364" s="14" t="s">
        <v>36</v>
      </c>
      <c r="AX364" s="14" t="s">
        <v>79</v>
      </c>
      <c r="AY364" s="252" t="s">
        <v>125</v>
      </c>
    </row>
    <row r="365" s="13" customFormat="1">
      <c r="A365" s="13"/>
      <c r="B365" s="231"/>
      <c r="C365" s="232"/>
      <c r="D365" s="233" t="s">
        <v>135</v>
      </c>
      <c r="E365" s="234" t="s">
        <v>1</v>
      </c>
      <c r="F365" s="235" t="s">
        <v>601</v>
      </c>
      <c r="G365" s="232"/>
      <c r="H365" s="234" t="s">
        <v>1</v>
      </c>
      <c r="I365" s="236"/>
      <c r="J365" s="232"/>
      <c r="K365" s="232"/>
      <c r="L365" s="237"/>
      <c r="M365" s="238"/>
      <c r="N365" s="239"/>
      <c r="O365" s="239"/>
      <c r="P365" s="239"/>
      <c r="Q365" s="239"/>
      <c r="R365" s="239"/>
      <c r="S365" s="239"/>
      <c r="T365" s="240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1" t="s">
        <v>135</v>
      </c>
      <c r="AU365" s="241" t="s">
        <v>89</v>
      </c>
      <c r="AV365" s="13" t="s">
        <v>87</v>
      </c>
      <c r="AW365" s="13" t="s">
        <v>36</v>
      </c>
      <c r="AX365" s="13" t="s">
        <v>79</v>
      </c>
      <c r="AY365" s="241" t="s">
        <v>125</v>
      </c>
    </row>
    <row r="366" s="14" customFormat="1">
      <c r="A366" s="14"/>
      <c r="B366" s="242"/>
      <c r="C366" s="243"/>
      <c r="D366" s="233" t="s">
        <v>135</v>
      </c>
      <c r="E366" s="244" t="s">
        <v>1</v>
      </c>
      <c r="F366" s="245" t="s">
        <v>87</v>
      </c>
      <c r="G366" s="243"/>
      <c r="H366" s="246">
        <v>1</v>
      </c>
      <c r="I366" s="247"/>
      <c r="J366" s="243"/>
      <c r="K366" s="243"/>
      <c r="L366" s="248"/>
      <c r="M366" s="249"/>
      <c r="N366" s="250"/>
      <c r="O366" s="250"/>
      <c r="P366" s="250"/>
      <c r="Q366" s="250"/>
      <c r="R366" s="250"/>
      <c r="S366" s="250"/>
      <c r="T366" s="251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2" t="s">
        <v>135</v>
      </c>
      <c r="AU366" s="252" t="s">
        <v>89</v>
      </c>
      <c r="AV366" s="14" t="s">
        <v>89</v>
      </c>
      <c r="AW366" s="14" t="s">
        <v>36</v>
      </c>
      <c r="AX366" s="14" t="s">
        <v>79</v>
      </c>
      <c r="AY366" s="252" t="s">
        <v>125</v>
      </c>
    </row>
    <row r="367" s="13" customFormat="1">
      <c r="A367" s="13"/>
      <c r="B367" s="231"/>
      <c r="C367" s="232"/>
      <c r="D367" s="233" t="s">
        <v>135</v>
      </c>
      <c r="E367" s="234" t="s">
        <v>1</v>
      </c>
      <c r="F367" s="235" t="s">
        <v>602</v>
      </c>
      <c r="G367" s="232"/>
      <c r="H367" s="234" t="s">
        <v>1</v>
      </c>
      <c r="I367" s="236"/>
      <c r="J367" s="232"/>
      <c r="K367" s="232"/>
      <c r="L367" s="237"/>
      <c r="M367" s="238"/>
      <c r="N367" s="239"/>
      <c r="O367" s="239"/>
      <c r="P367" s="239"/>
      <c r="Q367" s="239"/>
      <c r="R367" s="239"/>
      <c r="S367" s="239"/>
      <c r="T367" s="240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1" t="s">
        <v>135</v>
      </c>
      <c r="AU367" s="241" t="s">
        <v>89</v>
      </c>
      <c r="AV367" s="13" t="s">
        <v>87</v>
      </c>
      <c r="AW367" s="13" t="s">
        <v>36</v>
      </c>
      <c r="AX367" s="13" t="s">
        <v>79</v>
      </c>
      <c r="AY367" s="241" t="s">
        <v>125</v>
      </c>
    </row>
    <row r="368" s="14" customFormat="1">
      <c r="A368" s="14"/>
      <c r="B368" s="242"/>
      <c r="C368" s="243"/>
      <c r="D368" s="233" t="s">
        <v>135</v>
      </c>
      <c r="E368" s="244" t="s">
        <v>1</v>
      </c>
      <c r="F368" s="245" t="s">
        <v>87</v>
      </c>
      <c r="G368" s="243"/>
      <c r="H368" s="246">
        <v>1</v>
      </c>
      <c r="I368" s="247"/>
      <c r="J368" s="243"/>
      <c r="K368" s="243"/>
      <c r="L368" s="248"/>
      <c r="M368" s="249"/>
      <c r="N368" s="250"/>
      <c r="O368" s="250"/>
      <c r="P368" s="250"/>
      <c r="Q368" s="250"/>
      <c r="R368" s="250"/>
      <c r="S368" s="250"/>
      <c r="T368" s="251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2" t="s">
        <v>135</v>
      </c>
      <c r="AU368" s="252" t="s">
        <v>89</v>
      </c>
      <c r="AV368" s="14" t="s">
        <v>89</v>
      </c>
      <c r="AW368" s="14" t="s">
        <v>36</v>
      </c>
      <c r="AX368" s="14" t="s">
        <v>79</v>
      </c>
      <c r="AY368" s="252" t="s">
        <v>125</v>
      </c>
    </row>
    <row r="369" s="15" customFormat="1">
      <c r="A369" s="15"/>
      <c r="B369" s="263"/>
      <c r="C369" s="264"/>
      <c r="D369" s="233" t="s">
        <v>135</v>
      </c>
      <c r="E369" s="265" t="s">
        <v>1</v>
      </c>
      <c r="F369" s="266" t="s">
        <v>161</v>
      </c>
      <c r="G369" s="264"/>
      <c r="H369" s="267">
        <v>8</v>
      </c>
      <c r="I369" s="268"/>
      <c r="J369" s="264"/>
      <c r="K369" s="264"/>
      <c r="L369" s="269"/>
      <c r="M369" s="270"/>
      <c r="N369" s="271"/>
      <c r="O369" s="271"/>
      <c r="P369" s="271"/>
      <c r="Q369" s="271"/>
      <c r="R369" s="271"/>
      <c r="S369" s="271"/>
      <c r="T369" s="272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73" t="s">
        <v>135</v>
      </c>
      <c r="AU369" s="273" t="s">
        <v>89</v>
      </c>
      <c r="AV369" s="15" t="s">
        <v>133</v>
      </c>
      <c r="AW369" s="15" t="s">
        <v>36</v>
      </c>
      <c r="AX369" s="15" t="s">
        <v>87</v>
      </c>
      <c r="AY369" s="273" t="s">
        <v>125</v>
      </c>
    </row>
    <row r="370" s="12" customFormat="1" ht="22.8" customHeight="1">
      <c r="A370" s="12"/>
      <c r="B370" s="202"/>
      <c r="C370" s="203"/>
      <c r="D370" s="204" t="s">
        <v>78</v>
      </c>
      <c r="E370" s="216" t="s">
        <v>603</v>
      </c>
      <c r="F370" s="216" t="s">
        <v>604</v>
      </c>
      <c r="G370" s="203"/>
      <c r="H370" s="203"/>
      <c r="I370" s="206"/>
      <c r="J370" s="217">
        <f>BK370</f>
        <v>0</v>
      </c>
      <c r="K370" s="203"/>
      <c r="L370" s="208"/>
      <c r="M370" s="209"/>
      <c r="N370" s="210"/>
      <c r="O370" s="210"/>
      <c r="P370" s="211">
        <f>SUM(P371:P379)</f>
        <v>0</v>
      </c>
      <c r="Q370" s="210"/>
      <c r="R370" s="211">
        <f>SUM(R371:R379)</f>
        <v>0</v>
      </c>
      <c r="S370" s="210"/>
      <c r="T370" s="212">
        <f>SUM(T371:T379)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13" t="s">
        <v>87</v>
      </c>
      <c r="AT370" s="214" t="s">
        <v>78</v>
      </c>
      <c r="AU370" s="214" t="s">
        <v>87</v>
      </c>
      <c r="AY370" s="213" t="s">
        <v>125</v>
      </c>
      <c r="BK370" s="215">
        <f>SUM(BK371:BK379)</f>
        <v>0</v>
      </c>
    </row>
    <row r="371" s="2" customFormat="1" ht="33" customHeight="1">
      <c r="A371" s="38"/>
      <c r="B371" s="39"/>
      <c r="C371" s="218" t="s">
        <v>605</v>
      </c>
      <c r="D371" s="218" t="s">
        <v>128</v>
      </c>
      <c r="E371" s="219" t="s">
        <v>606</v>
      </c>
      <c r="F371" s="220" t="s">
        <v>607</v>
      </c>
      <c r="G371" s="221" t="s">
        <v>148</v>
      </c>
      <c r="H371" s="222">
        <v>5.0839999999999996</v>
      </c>
      <c r="I371" s="223"/>
      <c r="J371" s="224">
        <f>ROUND(I371*H371,2)</f>
        <v>0</v>
      </c>
      <c r="K371" s="220" t="s">
        <v>312</v>
      </c>
      <c r="L371" s="44"/>
      <c r="M371" s="225" t="s">
        <v>1</v>
      </c>
      <c r="N371" s="226" t="s">
        <v>44</v>
      </c>
      <c r="O371" s="91"/>
      <c r="P371" s="227">
        <f>O371*H371</f>
        <v>0</v>
      </c>
      <c r="Q371" s="227">
        <v>0</v>
      </c>
      <c r="R371" s="227">
        <f>Q371*H371</f>
        <v>0</v>
      </c>
      <c r="S371" s="227">
        <v>0</v>
      </c>
      <c r="T371" s="228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29" t="s">
        <v>133</v>
      </c>
      <c r="AT371" s="229" t="s">
        <v>128</v>
      </c>
      <c r="AU371" s="229" t="s">
        <v>89</v>
      </c>
      <c r="AY371" s="17" t="s">
        <v>125</v>
      </c>
      <c r="BE371" s="230">
        <f>IF(N371="základní",J371,0)</f>
        <v>0</v>
      </c>
      <c r="BF371" s="230">
        <f>IF(N371="snížená",J371,0)</f>
        <v>0</v>
      </c>
      <c r="BG371" s="230">
        <f>IF(N371="zákl. přenesená",J371,0)</f>
        <v>0</v>
      </c>
      <c r="BH371" s="230">
        <f>IF(N371="sníž. přenesená",J371,0)</f>
        <v>0</v>
      </c>
      <c r="BI371" s="230">
        <f>IF(N371="nulová",J371,0)</f>
        <v>0</v>
      </c>
      <c r="BJ371" s="17" t="s">
        <v>87</v>
      </c>
      <c r="BK371" s="230">
        <f>ROUND(I371*H371,2)</f>
        <v>0</v>
      </c>
      <c r="BL371" s="17" t="s">
        <v>133</v>
      </c>
      <c r="BM371" s="229" t="s">
        <v>608</v>
      </c>
    </row>
    <row r="372" s="14" customFormat="1">
      <c r="A372" s="14"/>
      <c r="B372" s="242"/>
      <c r="C372" s="243"/>
      <c r="D372" s="233" t="s">
        <v>135</v>
      </c>
      <c r="E372" s="244" t="s">
        <v>1</v>
      </c>
      <c r="F372" s="245" t="s">
        <v>609</v>
      </c>
      <c r="G372" s="243"/>
      <c r="H372" s="246">
        <v>5.0839999999999996</v>
      </c>
      <c r="I372" s="247"/>
      <c r="J372" s="243"/>
      <c r="K372" s="243"/>
      <c r="L372" s="248"/>
      <c r="M372" s="249"/>
      <c r="N372" s="250"/>
      <c r="O372" s="250"/>
      <c r="P372" s="250"/>
      <c r="Q372" s="250"/>
      <c r="R372" s="250"/>
      <c r="S372" s="250"/>
      <c r="T372" s="251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2" t="s">
        <v>135</v>
      </c>
      <c r="AU372" s="252" t="s">
        <v>89</v>
      </c>
      <c r="AV372" s="14" t="s">
        <v>89</v>
      </c>
      <c r="AW372" s="14" t="s">
        <v>36</v>
      </c>
      <c r="AX372" s="14" t="s">
        <v>87</v>
      </c>
      <c r="AY372" s="252" t="s">
        <v>125</v>
      </c>
    </row>
    <row r="373" s="2" customFormat="1" ht="37.8" customHeight="1">
      <c r="A373" s="38"/>
      <c r="B373" s="39"/>
      <c r="C373" s="218" t="s">
        <v>610</v>
      </c>
      <c r="D373" s="218" t="s">
        <v>128</v>
      </c>
      <c r="E373" s="219" t="s">
        <v>611</v>
      </c>
      <c r="F373" s="220" t="s">
        <v>612</v>
      </c>
      <c r="G373" s="221" t="s">
        <v>148</v>
      </c>
      <c r="H373" s="222">
        <v>32.055999999999997</v>
      </c>
      <c r="I373" s="223"/>
      <c r="J373" s="224">
        <f>ROUND(I373*H373,2)</f>
        <v>0</v>
      </c>
      <c r="K373" s="220" t="s">
        <v>312</v>
      </c>
      <c r="L373" s="44"/>
      <c r="M373" s="225" t="s">
        <v>1</v>
      </c>
      <c r="N373" s="226" t="s">
        <v>44</v>
      </c>
      <c r="O373" s="91"/>
      <c r="P373" s="227">
        <f>O373*H373</f>
        <v>0</v>
      </c>
      <c r="Q373" s="227">
        <v>0</v>
      </c>
      <c r="R373" s="227">
        <f>Q373*H373</f>
        <v>0</v>
      </c>
      <c r="S373" s="227">
        <v>0</v>
      </c>
      <c r="T373" s="228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29" t="s">
        <v>133</v>
      </c>
      <c r="AT373" s="229" t="s">
        <v>128</v>
      </c>
      <c r="AU373" s="229" t="s">
        <v>89</v>
      </c>
      <c r="AY373" s="17" t="s">
        <v>125</v>
      </c>
      <c r="BE373" s="230">
        <f>IF(N373="základní",J373,0)</f>
        <v>0</v>
      </c>
      <c r="BF373" s="230">
        <f>IF(N373="snížená",J373,0)</f>
        <v>0</v>
      </c>
      <c r="BG373" s="230">
        <f>IF(N373="zákl. přenesená",J373,0)</f>
        <v>0</v>
      </c>
      <c r="BH373" s="230">
        <f>IF(N373="sníž. přenesená",J373,0)</f>
        <v>0</v>
      </c>
      <c r="BI373" s="230">
        <f>IF(N373="nulová",J373,0)</f>
        <v>0</v>
      </c>
      <c r="BJ373" s="17" t="s">
        <v>87</v>
      </c>
      <c r="BK373" s="230">
        <f>ROUND(I373*H373,2)</f>
        <v>0</v>
      </c>
      <c r="BL373" s="17" t="s">
        <v>133</v>
      </c>
      <c r="BM373" s="229" t="s">
        <v>613</v>
      </c>
    </row>
    <row r="374" s="14" customFormat="1">
      <c r="A374" s="14"/>
      <c r="B374" s="242"/>
      <c r="C374" s="243"/>
      <c r="D374" s="233" t="s">
        <v>135</v>
      </c>
      <c r="E374" s="244" t="s">
        <v>1</v>
      </c>
      <c r="F374" s="245" t="s">
        <v>614</v>
      </c>
      <c r="G374" s="243"/>
      <c r="H374" s="246">
        <v>32.055999999999997</v>
      </c>
      <c r="I374" s="247"/>
      <c r="J374" s="243"/>
      <c r="K374" s="243"/>
      <c r="L374" s="248"/>
      <c r="M374" s="249"/>
      <c r="N374" s="250"/>
      <c r="O374" s="250"/>
      <c r="P374" s="250"/>
      <c r="Q374" s="250"/>
      <c r="R374" s="250"/>
      <c r="S374" s="250"/>
      <c r="T374" s="251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2" t="s">
        <v>135</v>
      </c>
      <c r="AU374" s="252" t="s">
        <v>89</v>
      </c>
      <c r="AV374" s="14" t="s">
        <v>89</v>
      </c>
      <c r="AW374" s="14" t="s">
        <v>36</v>
      </c>
      <c r="AX374" s="14" t="s">
        <v>87</v>
      </c>
      <c r="AY374" s="252" t="s">
        <v>125</v>
      </c>
    </row>
    <row r="375" s="2" customFormat="1" ht="24.15" customHeight="1">
      <c r="A375" s="38"/>
      <c r="B375" s="39"/>
      <c r="C375" s="218" t="s">
        <v>615</v>
      </c>
      <c r="D375" s="218" t="s">
        <v>128</v>
      </c>
      <c r="E375" s="219" t="s">
        <v>616</v>
      </c>
      <c r="F375" s="220" t="s">
        <v>617</v>
      </c>
      <c r="G375" s="221" t="s">
        <v>148</v>
      </c>
      <c r="H375" s="222">
        <v>37.140000000000001</v>
      </c>
      <c r="I375" s="223"/>
      <c r="J375" s="224">
        <f>ROUND(I375*H375,2)</f>
        <v>0</v>
      </c>
      <c r="K375" s="220" t="s">
        <v>312</v>
      </c>
      <c r="L375" s="44"/>
      <c r="M375" s="225" t="s">
        <v>1</v>
      </c>
      <c r="N375" s="226" t="s">
        <v>44</v>
      </c>
      <c r="O375" s="91"/>
      <c r="P375" s="227">
        <f>O375*H375</f>
        <v>0</v>
      </c>
      <c r="Q375" s="227">
        <v>0</v>
      </c>
      <c r="R375" s="227">
        <f>Q375*H375</f>
        <v>0</v>
      </c>
      <c r="S375" s="227">
        <v>0</v>
      </c>
      <c r="T375" s="228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29" t="s">
        <v>133</v>
      </c>
      <c r="AT375" s="229" t="s">
        <v>128</v>
      </c>
      <c r="AU375" s="229" t="s">
        <v>89</v>
      </c>
      <c r="AY375" s="17" t="s">
        <v>125</v>
      </c>
      <c r="BE375" s="230">
        <f>IF(N375="základní",J375,0)</f>
        <v>0</v>
      </c>
      <c r="BF375" s="230">
        <f>IF(N375="snížená",J375,0)</f>
        <v>0</v>
      </c>
      <c r="BG375" s="230">
        <f>IF(N375="zákl. přenesená",J375,0)</f>
        <v>0</v>
      </c>
      <c r="BH375" s="230">
        <f>IF(N375="sníž. přenesená",J375,0)</f>
        <v>0</v>
      </c>
      <c r="BI375" s="230">
        <f>IF(N375="nulová",J375,0)</f>
        <v>0</v>
      </c>
      <c r="BJ375" s="17" t="s">
        <v>87</v>
      </c>
      <c r="BK375" s="230">
        <f>ROUND(I375*H375,2)</f>
        <v>0</v>
      </c>
      <c r="BL375" s="17" t="s">
        <v>133</v>
      </c>
      <c r="BM375" s="229" t="s">
        <v>618</v>
      </c>
    </row>
    <row r="376" s="2" customFormat="1" ht="24.15" customHeight="1">
      <c r="A376" s="38"/>
      <c r="B376" s="39"/>
      <c r="C376" s="218" t="s">
        <v>619</v>
      </c>
      <c r="D376" s="218" t="s">
        <v>128</v>
      </c>
      <c r="E376" s="219" t="s">
        <v>620</v>
      </c>
      <c r="F376" s="220" t="s">
        <v>621</v>
      </c>
      <c r="G376" s="221" t="s">
        <v>148</v>
      </c>
      <c r="H376" s="222">
        <v>742.79999999999995</v>
      </c>
      <c r="I376" s="223"/>
      <c r="J376" s="224">
        <f>ROUND(I376*H376,2)</f>
        <v>0</v>
      </c>
      <c r="K376" s="220" t="s">
        <v>312</v>
      </c>
      <c r="L376" s="44"/>
      <c r="M376" s="225" t="s">
        <v>1</v>
      </c>
      <c r="N376" s="226" t="s">
        <v>44</v>
      </c>
      <c r="O376" s="91"/>
      <c r="P376" s="227">
        <f>O376*H376</f>
        <v>0</v>
      </c>
      <c r="Q376" s="227">
        <v>0</v>
      </c>
      <c r="R376" s="227">
        <f>Q376*H376</f>
        <v>0</v>
      </c>
      <c r="S376" s="227">
        <v>0</v>
      </c>
      <c r="T376" s="228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29" t="s">
        <v>133</v>
      </c>
      <c r="AT376" s="229" t="s">
        <v>128</v>
      </c>
      <c r="AU376" s="229" t="s">
        <v>89</v>
      </c>
      <c r="AY376" s="17" t="s">
        <v>125</v>
      </c>
      <c r="BE376" s="230">
        <f>IF(N376="základní",J376,0)</f>
        <v>0</v>
      </c>
      <c r="BF376" s="230">
        <f>IF(N376="snížená",J376,0)</f>
        <v>0</v>
      </c>
      <c r="BG376" s="230">
        <f>IF(N376="zákl. přenesená",J376,0)</f>
        <v>0</v>
      </c>
      <c r="BH376" s="230">
        <f>IF(N376="sníž. přenesená",J376,0)</f>
        <v>0</v>
      </c>
      <c r="BI376" s="230">
        <f>IF(N376="nulová",J376,0)</f>
        <v>0</v>
      </c>
      <c r="BJ376" s="17" t="s">
        <v>87</v>
      </c>
      <c r="BK376" s="230">
        <f>ROUND(I376*H376,2)</f>
        <v>0</v>
      </c>
      <c r="BL376" s="17" t="s">
        <v>133</v>
      </c>
      <c r="BM376" s="229" t="s">
        <v>622</v>
      </c>
    </row>
    <row r="377" s="13" customFormat="1">
      <c r="A377" s="13"/>
      <c r="B377" s="231"/>
      <c r="C377" s="232"/>
      <c r="D377" s="233" t="s">
        <v>135</v>
      </c>
      <c r="E377" s="234" t="s">
        <v>1</v>
      </c>
      <c r="F377" s="235" t="s">
        <v>289</v>
      </c>
      <c r="G377" s="232"/>
      <c r="H377" s="234" t="s">
        <v>1</v>
      </c>
      <c r="I377" s="236"/>
      <c r="J377" s="232"/>
      <c r="K377" s="232"/>
      <c r="L377" s="237"/>
      <c r="M377" s="238"/>
      <c r="N377" s="239"/>
      <c r="O377" s="239"/>
      <c r="P377" s="239"/>
      <c r="Q377" s="239"/>
      <c r="R377" s="239"/>
      <c r="S377" s="239"/>
      <c r="T377" s="240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1" t="s">
        <v>135</v>
      </c>
      <c r="AU377" s="241" t="s">
        <v>89</v>
      </c>
      <c r="AV377" s="13" t="s">
        <v>87</v>
      </c>
      <c r="AW377" s="13" t="s">
        <v>36</v>
      </c>
      <c r="AX377" s="13" t="s">
        <v>79</v>
      </c>
      <c r="AY377" s="241" t="s">
        <v>125</v>
      </c>
    </row>
    <row r="378" s="14" customFormat="1">
      <c r="A378" s="14"/>
      <c r="B378" s="242"/>
      <c r="C378" s="243"/>
      <c r="D378" s="233" t="s">
        <v>135</v>
      </c>
      <c r="E378" s="244" t="s">
        <v>1</v>
      </c>
      <c r="F378" s="245" t="s">
        <v>623</v>
      </c>
      <c r="G378" s="243"/>
      <c r="H378" s="246">
        <v>742.79999999999995</v>
      </c>
      <c r="I378" s="247"/>
      <c r="J378" s="243"/>
      <c r="K378" s="243"/>
      <c r="L378" s="248"/>
      <c r="M378" s="249"/>
      <c r="N378" s="250"/>
      <c r="O378" s="250"/>
      <c r="P378" s="250"/>
      <c r="Q378" s="250"/>
      <c r="R378" s="250"/>
      <c r="S378" s="250"/>
      <c r="T378" s="251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2" t="s">
        <v>135</v>
      </c>
      <c r="AU378" s="252" t="s">
        <v>89</v>
      </c>
      <c r="AV378" s="14" t="s">
        <v>89</v>
      </c>
      <c r="AW378" s="14" t="s">
        <v>36</v>
      </c>
      <c r="AX378" s="14" t="s">
        <v>87</v>
      </c>
      <c r="AY378" s="252" t="s">
        <v>125</v>
      </c>
    </row>
    <row r="379" s="2" customFormat="1" ht="24.15" customHeight="1">
      <c r="A379" s="38"/>
      <c r="B379" s="39"/>
      <c r="C379" s="218" t="s">
        <v>624</v>
      </c>
      <c r="D379" s="218" t="s">
        <v>128</v>
      </c>
      <c r="E379" s="219" t="s">
        <v>625</v>
      </c>
      <c r="F379" s="220" t="s">
        <v>626</v>
      </c>
      <c r="G379" s="221" t="s">
        <v>148</v>
      </c>
      <c r="H379" s="222">
        <v>37.140000000000001</v>
      </c>
      <c r="I379" s="223"/>
      <c r="J379" s="224">
        <f>ROUND(I379*H379,2)</f>
        <v>0</v>
      </c>
      <c r="K379" s="220" t="s">
        <v>312</v>
      </c>
      <c r="L379" s="44"/>
      <c r="M379" s="225" t="s">
        <v>1</v>
      </c>
      <c r="N379" s="226" t="s">
        <v>44</v>
      </c>
      <c r="O379" s="91"/>
      <c r="P379" s="227">
        <f>O379*H379</f>
        <v>0</v>
      </c>
      <c r="Q379" s="227">
        <v>0</v>
      </c>
      <c r="R379" s="227">
        <f>Q379*H379</f>
        <v>0</v>
      </c>
      <c r="S379" s="227">
        <v>0</v>
      </c>
      <c r="T379" s="228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29" t="s">
        <v>133</v>
      </c>
      <c r="AT379" s="229" t="s">
        <v>128</v>
      </c>
      <c r="AU379" s="229" t="s">
        <v>89</v>
      </c>
      <c r="AY379" s="17" t="s">
        <v>125</v>
      </c>
      <c r="BE379" s="230">
        <f>IF(N379="základní",J379,0)</f>
        <v>0</v>
      </c>
      <c r="BF379" s="230">
        <f>IF(N379="snížená",J379,0)</f>
        <v>0</v>
      </c>
      <c r="BG379" s="230">
        <f>IF(N379="zákl. přenesená",J379,0)</f>
        <v>0</v>
      </c>
      <c r="BH379" s="230">
        <f>IF(N379="sníž. přenesená",J379,0)</f>
        <v>0</v>
      </c>
      <c r="BI379" s="230">
        <f>IF(N379="nulová",J379,0)</f>
        <v>0</v>
      </c>
      <c r="BJ379" s="17" t="s">
        <v>87</v>
      </c>
      <c r="BK379" s="230">
        <f>ROUND(I379*H379,2)</f>
        <v>0</v>
      </c>
      <c r="BL379" s="17" t="s">
        <v>133</v>
      </c>
      <c r="BM379" s="229" t="s">
        <v>627</v>
      </c>
    </row>
    <row r="380" s="12" customFormat="1" ht="22.8" customHeight="1">
      <c r="A380" s="12"/>
      <c r="B380" s="202"/>
      <c r="C380" s="203"/>
      <c r="D380" s="204" t="s">
        <v>78</v>
      </c>
      <c r="E380" s="216" t="s">
        <v>628</v>
      </c>
      <c r="F380" s="216" t="s">
        <v>629</v>
      </c>
      <c r="G380" s="203"/>
      <c r="H380" s="203"/>
      <c r="I380" s="206"/>
      <c r="J380" s="217">
        <f>BK380</f>
        <v>0</v>
      </c>
      <c r="K380" s="203"/>
      <c r="L380" s="208"/>
      <c r="M380" s="209"/>
      <c r="N380" s="210"/>
      <c r="O380" s="210"/>
      <c r="P380" s="211">
        <f>SUM(P381:P382)</f>
        <v>0</v>
      </c>
      <c r="Q380" s="210"/>
      <c r="R380" s="211">
        <f>SUM(R381:R382)</f>
        <v>0</v>
      </c>
      <c r="S380" s="210"/>
      <c r="T380" s="212">
        <f>SUM(T381:T382)</f>
        <v>0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213" t="s">
        <v>87</v>
      </c>
      <c r="AT380" s="214" t="s">
        <v>78</v>
      </c>
      <c r="AU380" s="214" t="s">
        <v>87</v>
      </c>
      <c r="AY380" s="213" t="s">
        <v>125</v>
      </c>
      <c r="BK380" s="215">
        <f>SUM(BK381:BK382)</f>
        <v>0</v>
      </c>
    </row>
    <row r="381" s="2" customFormat="1" ht="24.15" customHeight="1">
      <c r="A381" s="38"/>
      <c r="B381" s="39"/>
      <c r="C381" s="218" t="s">
        <v>630</v>
      </c>
      <c r="D381" s="218" t="s">
        <v>128</v>
      </c>
      <c r="E381" s="219" t="s">
        <v>631</v>
      </c>
      <c r="F381" s="220" t="s">
        <v>632</v>
      </c>
      <c r="G381" s="221" t="s">
        <v>148</v>
      </c>
      <c r="H381" s="222">
        <v>202.66900000000001</v>
      </c>
      <c r="I381" s="223"/>
      <c r="J381" s="224">
        <f>ROUND(I381*H381,2)</f>
        <v>0</v>
      </c>
      <c r="K381" s="220" t="s">
        <v>312</v>
      </c>
      <c r="L381" s="44"/>
      <c r="M381" s="225" t="s">
        <v>1</v>
      </c>
      <c r="N381" s="226" t="s">
        <v>44</v>
      </c>
      <c r="O381" s="91"/>
      <c r="P381" s="227">
        <f>O381*H381</f>
        <v>0</v>
      </c>
      <c r="Q381" s="227">
        <v>0</v>
      </c>
      <c r="R381" s="227">
        <f>Q381*H381</f>
        <v>0</v>
      </c>
      <c r="S381" s="227">
        <v>0</v>
      </c>
      <c r="T381" s="228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29" t="s">
        <v>133</v>
      </c>
      <c r="AT381" s="229" t="s">
        <v>128</v>
      </c>
      <c r="AU381" s="229" t="s">
        <v>89</v>
      </c>
      <c r="AY381" s="17" t="s">
        <v>125</v>
      </c>
      <c r="BE381" s="230">
        <f>IF(N381="základní",J381,0)</f>
        <v>0</v>
      </c>
      <c r="BF381" s="230">
        <f>IF(N381="snížená",J381,0)</f>
        <v>0</v>
      </c>
      <c r="BG381" s="230">
        <f>IF(N381="zákl. přenesená",J381,0)</f>
        <v>0</v>
      </c>
      <c r="BH381" s="230">
        <f>IF(N381="sníž. přenesená",J381,0)</f>
        <v>0</v>
      </c>
      <c r="BI381" s="230">
        <f>IF(N381="nulová",J381,0)</f>
        <v>0</v>
      </c>
      <c r="BJ381" s="17" t="s">
        <v>87</v>
      </c>
      <c r="BK381" s="230">
        <f>ROUND(I381*H381,2)</f>
        <v>0</v>
      </c>
      <c r="BL381" s="17" t="s">
        <v>133</v>
      </c>
      <c r="BM381" s="229" t="s">
        <v>633</v>
      </c>
    </row>
    <row r="382" s="2" customFormat="1" ht="33" customHeight="1">
      <c r="A382" s="38"/>
      <c r="B382" s="39"/>
      <c r="C382" s="218" t="s">
        <v>634</v>
      </c>
      <c r="D382" s="218" t="s">
        <v>128</v>
      </c>
      <c r="E382" s="219" t="s">
        <v>635</v>
      </c>
      <c r="F382" s="220" t="s">
        <v>636</v>
      </c>
      <c r="G382" s="221" t="s">
        <v>148</v>
      </c>
      <c r="H382" s="222">
        <v>202.66900000000001</v>
      </c>
      <c r="I382" s="223"/>
      <c r="J382" s="224">
        <f>ROUND(I382*H382,2)</f>
        <v>0</v>
      </c>
      <c r="K382" s="220" t="s">
        <v>312</v>
      </c>
      <c r="L382" s="44"/>
      <c r="M382" s="225" t="s">
        <v>1</v>
      </c>
      <c r="N382" s="226" t="s">
        <v>44</v>
      </c>
      <c r="O382" s="91"/>
      <c r="P382" s="227">
        <f>O382*H382</f>
        <v>0</v>
      </c>
      <c r="Q382" s="227">
        <v>0</v>
      </c>
      <c r="R382" s="227">
        <f>Q382*H382</f>
        <v>0</v>
      </c>
      <c r="S382" s="227">
        <v>0</v>
      </c>
      <c r="T382" s="228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29" t="s">
        <v>133</v>
      </c>
      <c r="AT382" s="229" t="s">
        <v>128</v>
      </c>
      <c r="AU382" s="229" t="s">
        <v>89</v>
      </c>
      <c r="AY382" s="17" t="s">
        <v>125</v>
      </c>
      <c r="BE382" s="230">
        <f>IF(N382="základní",J382,0)</f>
        <v>0</v>
      </c>
      <c r="BF382" s="230">
        <f>IF(N382="snížená",J382,0)</f>
        <v>0</v>
      </c>
      <c r="BG382" s="230">
        <f>IF(N382="zákl. přenesená",J382,0)</f>
        <v>0</v>
      </c>
      <c r="BH382" s="230">
        <f>IF(N382="sníž. přenesená",J382,0)</f>
        <v>0</v>
      </c>
      <c r="BI382" s="230">
        <f>IF(N382="nulová",J382,0)</f>
        <v>0</v>
      </c>
      <c r="BJ382" s="17" t="s">
        <v>87</v>
      </c>
      <c r="BK382" s="230">
        <f>ROUND(I382*H382,2)</f>
        <v>0</v>
      </c>
      <c r="BL382" s="17" t="s">
        <v>133</v>
      </c>
      <c r="BM382" s="229" t="s">
        <v>637</v>
      </c>
    </row>
    <row r="383" s="12" customFormat="1" ht="25.92" customHeight="1">
      <c r="A383" s="12"/>
      <c r="B383" s="202"/>
      <c r="C383" s="203"/>
      <c r="D383" s="204" t="s">
        <v>78</v>
      </c>
      <c r="E383" s="205" t="s">
        <v>638</v>
      </c>
      <c r="F383" s="205" t="s">
        <v>639</v>
      </c>
      <c r="G383" s="203"/>
      <c r="H383" s="203"/>
      <c r="I383" s="206"/>
      <c r="J383" s="207">
        <f>BK383</f>
        <v>0</v>
      </c>
      <c r="K383" s="203"/>
      <c r="L383" s="208"/>
      <c r="M383" s="209"/>
      <c r="N383" s="210"/>
      <c r="O383" s="210"/>
      <c r="P383" s="211">
        <f>P384</f>
        <v>0</v>
      </c>
      <c r="Q383" s="210"/>
      <c r="R383" s="211">
        <f>R384</f>
        <v>0.059999999999999998</v>
      </c>
      <c r="S383" s="210"/>
      <c r="T383" s="212">
        <f>T384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13" t="s">
        <v>89</v>
      </c>
      <c r="AT383" s="214" t="s">
        <v>78</v>
      </c>
      <c r="AU383" s="214" t="s">
        <v>79</v>
      </c>
      <c r="AY383" s="213" t="s">
        <v>125</v>
      </c>
      <c r="BK383" s="215">
        <f>BK384</f>
        <v>0</v>
      </c>
    </row>
    <row r="384" s="12" customFormat="1" ht="22.8" customHeight="1">
      <c r="A384" s="12"/>
      <c r="B384" s="202"/>
      <c r="C384" s="203"/>
      <c r="D384" s="204" t="s">
        <v>78</v>
      </c>
      <c r="E384" s="216" t="s">
        <v>640</v>
      </c>
      <c r="F384" s="216" t="s">
        <v>641</v>
      </c>
      <c r="G384" s="203"/>
      <c r="H384" s="203"/>
      <c r="I384" s="206"/>
      <c r="J384" s="217">
        <f>BK384</f>
        <v>0</v>
      </c>
      <c r="K384" s="203"/>
      <c r="L384" s="208"/>
      <c r="M384" s="209"/>
      <c r="N384" s="210"/>
      <c r="O384" s="210"/>
      <c r="P384" s="211">
        <f>SUM(P385:P409)</f>
        <v>0</v>
      </c>
      <c r="Q384" s="210"/>
      <c r="R384" s="211">
        <f>SUM(R385:R409)</f>
        <v>0.059999999999999998</v>
      </c>
      <c r="S384" s="210"/>
      <c r="T384" s="212">
        <f>SUM(T385:T409)</f>
        <v>0</v>
      </c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R384" s="213" t="s">
        <v>89</v>
      </c>
      <c r="AT384" s="214" t="s">
        <v>78</v>
      </c>
      <c r="AU384" s="214" t="s">
        <v>87</v>
      </c>
      <c r="AY384" s="213" t="s">
        <v>125</v>
      </c>
      <c r="BK384" s="215">
        <f>SUM(BK385:BK409)</f>
        <v>0</v>
      </c>
    </row>
    <row r="385" s="2" customFormat="1" ht="24.15" customHeight="1">
      <c r="A385" s="38"/>
      <c r="B385" s="39"/>
      <c r="C385" s="218" t="s">
        <v>642</v>
      </c>
      <c r="D385" s="218" t="s">
        <v>128</v>
      </c>
      <c r="E385" s="219" t="s">
        <v>643</v>
      </c>
      <c r="F385" s="220" t="s">
        <v>644</v>
      </c>
      <c r="G385" s="221" t="s">
        <v>140</v>
      </c>
      <c r="H385" s="222">
        <v>51.597000000000001</v>
      </c>
      <c r="I385" s="223"/>
      <c r="J385" s="224">
        <f>ROUND(I385*H385,2)</f>
        <v>0</v>
      </c>
      <c r="K385" s="220" t="s">
        <v>312</v>
      </c>
      <c r="L385" s="44"/>
      <c r="M385" s="225" t="s">
        <v>1</v>
      </c>
      <c r="N385" s="226" t="s">
        <v>44</v>
      </c>
      <c r="O385" s="91"/>
      <c r="P385" s="227">
        <f>O385*H385</f>
        <v>0</v>
      </c>
      <c r="Q385" s="227">
        <v>0</v>
      </c>
      <c r="R385" s="227">
        <f>Q385*H385</f>
        <v>0</v>
      </c>
      <c r="S385" s="227">
        <v>0</v>
      </c>
      <c r="T385" s="228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29" t="s">
        <v>226</v>
      </c>
      <c r="AT385" s="229" t="s">
        <v>128</v>
      </c>
      <c r="AU385" s="229" t="s">
        <v>89</v>
      </c>
      <c r="AY385" s="17" t="s">
        <v>125</v>
      </c>
      <c r="BE385" s="230">
        <f>IF(N385="základní",J385,0)</f>
        <v>0</v>
      </c>
      <c r="BF385" s="230">
        <f>IF(N385="snížená",J385,0)</f>
        <v>0</v>
      </c>
      <c r="BG385" s="230">
        <f>IF(N385="zákl. přenesená",J385,0)</f>
        <v>0</v>
      </c>
      <c r="BH385" s="230">
        <f>IF(N385="sníž. přenesená",J385,0)</f>
        <v>0</v>
      </c>
      <c r="BI385" s="230">
        <f>IF(N385="nulová",J385,0)</f>
        <v>0</v>
      </c>
      <c r="BJ385" s="17" t="s">
        <v>87</v>
      </c>
      <c r="BK385" s="230">
        <f>ROUND(I385*H385,2)</f>
        <v>0</v>
      </c>
      <c r="BL385" s="17" t="s">
        <v>226</v>
      </c>
      <c r="BM385" s="229" t="s">
        <v>645</v>
      </c>
    </row>
    <row r="386" s="13" customFormat="1">
      <c r="A386" s="13"/>
      <c r="B386" s="231"/>
      <c r="C386" s="232"/>
      <c r="D386" s="233" t="s">
        <v>135</v>
      </c>
      <c r="E386" s="234" t="s">
        <v>1</v>
      </c>
      <c r="F386" s="235" t="s">
        <v>646</v>
      </c>
      <c r="G386" s="232"/>
      <c r="H386" s="234" t="s">
        <v>1</v>
      </c>
      <c r="I386" s="236"/>
      <c r="J386" s="232"/>
      <c r="K386" s="232"/>
      <c r="L386" s="237"/>
      <c r="M386" s="238"/>
      <c r="N386" s="239"/>
      <c r="O386" s="239"/>
      <c r="P386" s="239"/>
      <c r="Q386" s="239"/>
      <c r="R386" s="239"/>
      <c r="S386" s="239"/>
      <c r="T386" s="240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1" t="s">
        <v>135</v>
      </c>
      <c r="AU386" s="241" t="s">
        <v>89</v>
      </c>
      <c r="AV386" s="13" t="s">
        <v>87</v>
      </c>
      <c r="AW386" s="13" t="s">
        <v>36</v>
      </c>
      <c r="AX386" s="13" t="s">
        <v>79</v>
      </c>
      <c r="AY386" s="241" t="s">
        <v>125</v>
      </c>
    </row>
    <row r="387" s="14" customFormat="1">
      <c r="A387" s="14"/>
      <c r="B387" s="242"/>
      <c r="C387" s="243"/>
      <c r="D387" s="233" t="s">
        <v>135</v>
      </c>
      <c r="E387" s="244" t="s">
        <v>1</v>
      </c>
      <c r="F387" s="245" t="s">
        <v>647</v>
      </c>
      <c r="G387" s="243"/>
      <c r="H387" s="246">
        <v>26.251999999999999</v>
      </c>
      <c r="I387" s="247"/>
      <c r="J387" s="243"/>
      <c r="K387" s="243"/>
      <c r="L387" s="248"/>
      <c r="M387" s="249"/>
      <c r="N387" s="250"/>
      <c r="O387" s="250"/>
      <c r="P387" s="250"/>
      <c r="Q387" s="250"/>
      <c r="R387" s="250"/>
      <c r="S387" s="250"/>
      <c r="T387" s="251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2" t="s">
        <v>135</v>
      </c>
      <c r="AU387" s="252" t="s">
        <v>89</v>
      </c>
      <c r="AV387" s="14" t="s">
        <v>89</v>
      </c>
      <c r="AW387" s="14" t="s">
        <v>36</v>
      </c>
      <c r="AX387" s="14" t="s">
        <v>79</v>
      </c>
      <c r="AY387" s="252" t="s">
        <v>125</v>
      </c>
    </row>
    <row r="388" s="13" customFormat="1">
      <c r="A388" s="13"/>
      <c r="B388" s="231"/>
      <c r="C388" s="232"/>
      <c r="D388" s="233" t="s">
        <v>135</v>
      </c>
      <c r="E388" s="234" t="s">
        <v>1</v>
      </c>
      <c r="F388" s="235" t="s">
        <v>648</v>
      </c>
      <c r="G388" s="232"/>
      <c r="H388" s="234" t="s">
        <v>1</v>
      </c>
      <c r="I388" s="236"/>
      <c r="J388" s="232"/>
      <c r="K388" s="232"/>
      <c r="L388" s="237"/>
      <c r="M388" s="238"/>
      <c r="N388" s="239"/>
      <c r="O388" s="239"/>
      <c r="P388" s="239"/>
      <c r="Q388" s="239"/>
      <c r="R388" s="239"/>
      <c r="S388" s="239"/>
      <c r="T388" s="240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1" t="s">
        <v>135</v>
      </c>
      <c r="AU388" s="241" t="s">
        <v>89</v>
      </c>
      <c r="AV388" s="13" t="s">
        <v>87</v>
      </c>
      <c r="AW388" s="13" t="s">
        <v>36</v>
      </c>
      <c r="AX388" s="13" t="s">
        <v>79</v>
      </c>
      <c r="AY388" s="241" t="s">
        <v>125</v>
      </c>
    </row>
    <row r="389" s="14" customFormat="1">
      <c r="A389" s="14"/>
      <c r="B389" s="242"/>
      <c r="C389" s="243"/>
      <c r="D389" s="233" t="s">
        <v>135</v>
      </c>
      <c r="E389" s="244" t="s">
        <v>1</v>
      </c>
      <c r="F389" s="245" t="s">
        <v>649</v>
      </c>
      <c r="G389" s="243"/>
      <c r="H389" s="246">
        <v>20.024999999999999</v>
      </c>
      <c r="I389" s="247"/>
      <c r="J389" s="243"/>
      <c r="K389" s="243"/>
      <c r="L389" s="248"/>
      <c r="M389" s="249"/>
      <c r="N389" s="250"/>
      <c r="O389" s="250"/>
      <c r="P389" s="250"/>
      <c r="Q389" s="250"/>
      <c r="R389" s="250"/>
      <c r="S389" s="250"/>
      <c r="T389" s="251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2" t="s">
        <v>135</v>
      </c>
      <c r="AU389" s="252" t="s">
        <v>89</v>
      </c>
      <c r="AV389" s="14" t="s">
        <v>89</v>
      </c>
      <c r="AW389" s="14" t="s">
        <v>36</v>
      </c>
      <c r="AX389" s="14" t="s">
        <v>79</v>
      </c>
      <c r="AY389" s="252" t="s">
        <v>125</v>
      </c>
    </row>
    <row r="390" s="13" customFormat="1">
      <c r="A390" s="13"/>
      <c r="B390" s="231"/>
      <c r="C390" s="232"/>
      <c r="D390" s="233" t="s">
        <v>135</v>
      </c>
      <c r="E390" s="234" t="s">
        <v>1</v>
      </c>
      <c r="F390" s="235" t="s">
        <v>650</v>
      </c>
      <c r="G390" s="232"/>
      <c r="H390" s="234" t="s">
        <v>1</v>
      </c>
      <c r="I390" s="236"/>
      <c r="J390" s="232"/>
      <c r="K390" s="232"/>
      <c r="L390" s="237"/>
      <c r="M390" s="238"/>
      <c r="N390" s="239"/>
      <c r="O390" s="239"/>
      <c r="P390" s="239"/>
      <c r="Q390" s="239"/>
      <c r="R390" s="239"/>
      <c r="S390" s="239"/>
      <c r="T390" s="240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1" t="s">
        <v>135</v>
      </c>
      <c r="AU390" s="241" t="s">
        <v>89</v>
      </c>
      <c r="AV390" s="13" t="s">
        <v>87</v>
      </c>
      <c r="AW390" s="13" t="s">
        <v>36</v>
      </c>
      <c r="AX390" s="13" t="s">
        <v>79</v>
      </c>
      <c r="AY390" s="241" t="s">
        <v>125</v>
      </c>
    </row>
    <row r="391" s="14" customFormat="1">
      <c r="A391" s="14"/>
      <c r="B391" s="242"/>
      <c r="C391" s="243"/>
      <c r="D391" s="233" t="s">
        <v>135</v>
      </c>
      <c r="E391" s="244" t="s">
        <v>1</v>
      </c>
      <c r="F391" s="245" t="s">
        <v>495</v>
      </c>
      <c r="G391" s="243"/>
      <c r="H391" s="246">
        <v>5.3200000000000003</v>
      </c>
      <c r="I391" s="247"/>
      <c r="J391" s="243"/>
      <c r="K391" s="243"/>
      <c r="L391" s="248"/>
      <c r="M391" s="249"/>
      <c r="N391" s="250"/>
      <c r="O391" s="250"/>
      <c r="P391" s="250"/>
      <c r="Q391" s="250"/>
      <c r="R391" s="250"/>
      <c r="S391" s="250"/>
      <c r="T391" s="251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2" t="s">
        <v>135</v>
      </c>
      <c r="AU391" s="252" t="s">
        <v>89</v>
      </c>
      <c r="AV391" s="14" t="s">
        <v>89</v>
      </c>
      <c r="AW391" s="14" t="s">
        <v>36</v>
      </c>
      <c r="AX391" s="14" t="s">
        <v>79</v>
      </c>
      <c r="AY391" s="252" t="s">
        <v>125</v>
      </c>
    </row>
    <row r="392" s="15" customFormat="1">
      <c r="A392" s="15"/>
      <c r="B392" s="263"/>
      <c r="C392" s="264"/>
      <c r="D392" s="233" t="s">
        <v>135</v>
      </c>
      <c r="E392" s="265" t="s">
        <v>1</v>
      </c>
      <c r="F392" s="266" t="s">
        <v>161</v>
      </c>
      <c r="G392" s="264"/>
      <c r="H392" s="267">
        <v>51.597000000000001</v>
      </c>
      <c r="I392" s="268"/>
      <c r="J392" s="264"/>
      <c r="K392" s="264"/>
      <c r="L392" s="269"/>
      <c r="M392" s="270"/>
      <c r="N392" s="271"/>
      <c r="O392" s="271"/>
      <c r="P392" s="271"/>
      <c r="Q392" s="271"/>
      <c r="R392" s="271"/>
      <c r="S392" s="271"/>
      <c r="T392" s="272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73" t="s">
        <v>135</v>
      </c>
      <c r="AU392" s="273" t="s">
        <v>89</v>
      </c>
      <c r="AV392" s="15" t="s">
        <v>133</v>
      </c>
      <c r="AW392" s="15" t="s">
        <v>36</v>
      </c>
      <c r="AX392" s="15" t="s">
        <v>87</v>
      </c>
      <c r="AY392" s="273" t="s">
        <v>125</v>
      </c>
    </row>
    <row r="393" s="2" customFormat="1" ht="16.5" customHeight="1">
      <c r="A393" s="38"/>
      <c r="B393" s="39"/>
      <c r="C393" s="253" t="s">
        <v>651</v>
      </c>
      <c r="D393" s="253" t="s">
        <v>145</v>
      </c>
      <c r="E393" s="254" t="s">
        <v>652</v>
      </c>
      <c r="F393" s="255" t="s">
        <v>653</v>
      </c>
      <c r="G393" s="256" t="s">
        <v>148</v>
      </c>
      <c r="H393" s="257">
        <v>0.017999999999999999</v>
      </c>
      <c r="I393" s="258"/>
      <c r="J393" s="259">
        <f>ROUND(I393*H393,2)</f>
        <v>0</v>
      </c>
      <c r="K393" s="255" t="s">
        <v>312</v>
      </c>
      <c r="L393" s="260"/>
      <c r="M393" s="261" t="s">
        <v>1</v>
      </c>
      <c r="N393" s="262" t="s">
        <v>44</v>
      </c>
      <c r="O393" s="91"/>
      <c r="P393" s="227">
        <f>O393*H393</f>
        <v>0</v>
      </c>
      <c r="Q393" s="227">
        <v>1</v>
      </c>
      <c r="R393" s="227">
        <f>Q393*H393</f>
        <v>0.017999999999999999</v>
      </c>
      <c r="S393" s="227">
        <v>0</v>
      </c>
      <c r="T393" s="228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29" t="s">
        <v>479</v>
      </c>
      <c r="AT393" s="229" t="s">
        <v>145</v>
      </c>
      <c r="AU393" s="229" t="s">
        <v>89</v>
      </c>
      <c r="AY393" s="17" t="s">
        <v>125</v>
      </c>
      <c r="BE393" s="230">
        <f>IF(N393="základní",J393,0)</f>
        <v>0</v>
      </c>
      <c r="BF393" s="230">
        <f>IF(N393="snížená",J393,0)</f>
        <v>0</v>
      </c>
      <c r="BG393" s="230">
        <f>IF(N393="zákl. přenesená",J393,0)</f>
        <v>0</v>
      </c>
      <c r="BH393" s="230">
        <f>IF(N393="sníž. přenesená",J393,0)</f>
        <v>0</v>
      </c>
      <c r="BI393" s="230">
        <f>IF(N393="nulová",J393,0)</f>
        <v>0</v>
      </c>
      <c r="BJ393" s="17" t="s">
        <v>87</v>
      </c>
      <c r="BK393" s="230">
        <f>ROUND(I393*H393,2)</f>
        <v>0</v>
      </c>
      <c r="BL393" s="17" t="s">
        <v>226</v>
      </c>
      <c r="BM393" s="229" t="s">
        <v>654</v>
      </c>
    </row>
    <row r="394" s="14" customFormat="1">
      <c r="A394" s="14"/>
      <c r="B394" s="242"/>
      <c r="C394" s="243"/>
      <c r="D394" s="233" t="s">
        <v>135</v>
      </c>
      <c r="E394" s="243"/>
      <c r="F394" s="245" t="s">
        <v>655</v>
      </c>
      <c r="G394" s="243"/>
      <c r="H394" s="246">
        <v>0.017999999999999999</v>
      </c>
      <c r="I394" s="247"/>
      <c r="J394" s="243"/>
      <c r="K394" s="243"/>
      <c r="L394" s="248"/>
      <c r="M394" s="249"/>
      <c r="N394" s="250"/>
      <c r="O394" s="250"/>
      <c r="P394" s="250"/>
      <c r="Q394" s="250"/>
      <c r="R394" s="250"/>
      <c r="S394" s="250"/>
      <c r="T394" s="251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2" t="s">
        <v>135</v>
      </c>
      <c r="AU394" s="252" t="s">
        <v>89</v>
      </c>
      <c r="AV394" s="14" t="s">
        <v>89</v>
      </c>
      <c r="AW394" s="14" t="s">
        <v>4</v>
      </c>
      <c r="AX394" s="14" t="s">
        <v>87</v>
      </c>
      <c r="AY394" s="252" t="s">
        <v>125</v>
      </c>
    </row>
    <row r="395" s="2" customFormat="1" ht="24.15" customHeight="1">
      <c r="A395" s="38"/>
      <c r="B395" s="39"/>
      <c r="C395" s="218" t="s">
        <v>656</v>
      </c>
      <c r="D395" s="218" t="s">
        <v>128</v>
      </c>
      <c r="E395" s="219" t="s">
        <v>657</v>
      </c>
      <c r="F395" s="220" t="s">
        <v>658</v>
      </c>
      <c r="G395" s="221" t="s">
        <v>140</v>
      </c>
      <c r="H395" s="222">
        <v>103.193</v>
      </c>
      <c r="I395" s="223"/>
      <c r="J395" s="224">
        <f>ROUND(I395*H395,2)</f>
        <v>0</v>
      </c>
      <c r="K395" s="220" t="s">
        <v>312</v>
      </c>
      <c r="L395" s="44"/>
      <c r="M395" s="225" t="s">
        <v>1</v>
      </c>
      <c r="N395" s="226" t="s">
        <v>44</v>
      </c>
      <c r="O395" s="91"/>
      <c r="P395" s="227">
        <f>O395*H395</f>
        <v>0</v>
      </c>
      <c r="Q395" s="227">
        <v>0</v>
      </c>
      <c r="R395" s="227">
        <f>Q395*H395</f>
        <v>0</v>
      </c>
      <c r="S395" s="227">
        <v>0</v>
      </c>
      <c r="T395" s="228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29" t="s">
        <v>226</v>
      </c>
      <c r="AT395" s="229" t="s">
        <v>128</v>
      </c>
      <c r="AU395" s="229" t="s">
        <v>89</v>
      </c>
      <c r="AY395" s="17" t="s">
        <v>125</v>
      </c>
      <c r="BE395" s="230">
        <f>IF(N395="základní",J395,0)</f>
        <v>0</v>
      </c>
      <c r="BF395" s="230">
        <f>IF(N395="snížená",J395,0)</f>
        <v>0</v>
      </c>
      <c r="BG395" s="230">
        <f>IF(N395="zákl. přenesená",J395,0)</f>
        <v>0</v>
      </c>
      <c r="BH395" s="230">
        <f>IF(N395="sníž. přenesená",J395,0)</f>
        <v>0</v>
      </c>
      <c r="BI395" s="230">
        <f>IF(N395="nulová",J395,0)</f>
        <v>0</v>
      </c>
      <c r="BJ395" s="17" t="s">
        <v>87</v>
      </c>
      <c r="BK395" s="230">
        <f>ROUND(I395*H395,2)</f>
        <v>0</v>
      </c>
      <c r="BL395" s="17" t="s">
        <v>226</v>
      </c>
      <c r="BM395" s="229" t="s">
        <v>659</v>
      </c>
    </row>
    <row r="396" s="13" customFormat="1">
      <c r="A396" s="13"/>
      <c r="B396" s="231"/>
      <c r="C396" s="232"/>
      <c r="D396" s="233" t="s">
        <v>135</v>
      </c>
      <c r="E396" s="234" t="s">
        <v>1</v>
      </c>
      <c r="F396" s="235" t="s">
        <v>660</v>
      </c>
      <c r="G396" s="232"/>
      <c r="H396" s="234" t="s">
        <v>1</v>
      </c>
      <c r="I396" s="236"/>
      <c r="J396" s="232"/>
      <c r="K396" s="232"/>
      <c r="L396" s="237"/>
      <c r="M396" s="238"/>
      <c r="N396" s="239"/>
      <c r="O396" s="239"/>
      <c r="P396" s="239"/>
      <c r="Q396" s="239"/>
      <c r="R396" s="239"/>
      <c r="S396" s="239"/>
      <c r="T396" s="240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1" t="s">
        <v>135</v>
      </c>
      <c r="AU396" s="241" t="s">
        <v>89</v>
      </c>
      <c r="AV396" s="13" t="s">
        <v>87</v>
      </c>
      <c r="AW396" s="13" t="s">
        <v>36</v>
      </c>
      <c r="AX396" s="13" t="s">
        <v>79</v>
      </c>
      <c r="AY396" s="241" t="s">
        <v>125</v>
      </c>
    </row>
    <row r="397" s="13" customFormat="1">
      <c r="A397" s="13"/>
      <c r="B397" s="231"/>
      <c r="C397" s="232"/>
      <c r="D397" s="233" t="s">
        <v>135</v>
      </c>
      <c r="E397" s="234" t="s">
        <v>1</v>
      </c>
      <c r="F397" s="235" t="s">
        <v>646</v>
      </c>
      <c r="G397" s="232"/>
      <c r="H397" s="234" t="s">
        <v>1</v>
      </c>
      <c r="I397" s="236"/>
      <c r="J397" s="232"/>
      <c r="K397" s="232"/>
      <c r="L397" s="237"/>
      <c r="M397" s="238"/>
      <c r="N397" s="239"/>
      <c r="O397" s="239"/>
      <c r="P397" s="239"/>
      <c r="Q397" s="239"/>
      <c r="R397" s="239"/>
      <c r="S397" s="239"/>
      <c r="T397" s="240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1" t="s">
        <v>135</v>
      </c>
      <c r="AU397" s="241" t="s">
        <v>89</v>
      </c>
      <c r="AV397" s="13" t="s">
        <v>87</v>
      </c>
      <c r="AW397" s="13" t="s">
        <v>36</v>
      </c>
      <c r="AX397" s="13" t="s">
        <v>79</v>
      </c>
      <c r="AY397" s="241" t="s">
        <v>125</v>
      </c>
    </row>
    <row r="398" s="14" customFormat="1">
      <c r="A398" s="14"/>
      <c r="B398" s="242"/>
      <c r="C398" s="243"/>
      <c r="D398" s="233" t="s">
        <v>135</v>
      </c>
      <c r="E398" s="244" t="s">
        <v>1</v>
      </c>
      <c r="F398" s="245" t="s">
        <v>661</v>
      </c>
      <c r="G398" s="243"/>
      <c r="H398" s="246">
        <v>52.503999999999998</v>
      </c>
      <c r="I398" s="247"/>
      <c r="J398" s="243"/>
      <c r="K398" s="243"/>
      <c r="L398" s="248"/>
      <c r="M398" s="249"/>
      <c r="N398" s="250"/>
      <c r="O398" s="250"/>
      <c r="P398" s="250"/>
      <c r="Q398" s="250"/>
      <c r="R398" s="250"/>
      <c r="S398" s="250"/>
      <c r="T398" s="251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2" t="s">
        <v>135</v>
      </c>
      <c r="AU398" s="252" t="s">
        <v>89</v>
      </c>
      <c r="AV398" s="14" t="s">
        <v>89</v>
      </c>
      <c r="AW398" s="14" t="s">
        <v>36</v>
      </c>
      <c r="AX398" s="14" t="s">
        <v>79</v>
      </c>
      <c r="AY398" s="252" t="s">
        <v>125</v>
      </c>
    </row>
    <row r="399" s="13" customFormat="1">
      <c r="A399" s="13"/>
      <c r="B399" s="231"/>
      <c r="C399" s="232"/>
      <c r="D399" s="233" t="s">
        <v>135</v>
      </c>
      <c r="E399" s="234" t="s">
        <v>1</v>
      </c>
      <c r="F399" s="235" t="s">
        <v>648</v>
      </c>
      <c r="G399" s="232"/>
      <c r="H399" s="234" t="s">
        <v>1</v>
      </c>
      <c r="I399" s="236"/>
      <c r="J399" s="232"/>
      <c r="K399" s="232"/>
      <c r="L399" s="237"/>
      <c r="M399" s="238"/>
      <c r="N399" s="239"/>
      <c r="O399" s="239"/>
      <c r="P399" s="239"/>
      <c r="Q399" s="239"/>
      <c r="R399" s="239"/>
      <c r="S399" s="239"/>
      <c r="T399" s="240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1" t="s">
        <v>135</v>
      </c>
      <c r="AU399" s="241" t="s">
        <v>89</v>
      </c>
      <c r="AV399" s="13" t="s">
        <v>87</v>
      </c>
      <c r="AW399" s="13" t="s">
        <v>36</v>
      </c>
      <c r="AX399" s="13" t="s">
        <v>79</v>
      </c>
      <c r="AY399" s="241" t="s">
        <v>125</v>
      </c>
    </row>
    <row r="400" s="14" customFormat="1">
      <c r="A400" s="14"/>
      <c r="B400" s="242"/>
      <c r="C400" s="243"/>
      <c r="D400" s="233" t="s">
        <v>135</v>
      </c>
      <c r="E400" s="244" t="s">
        <v>1</v>
      </c>
      <c r="F400" s="245" t="s">
        <v>662</v>
      </c>
      <c r="G400" s="243"/>
      <c r="H400" s="246">
        <v>40.048999999999999</v>
      </c>
      <c r="I400" s="247"/>
      <c r="J400" s="243"/>
      <c r="K400" s="243"/>
      <c r="L400" s="248"/>
      <c r="M400" s="249"/>
      <c r="N400" s="250"/>
      <c r="O400" s="250"/>
      <c r="P400" s="250"/>
      <c r="Q400" s="250"/>
      <c r="R400" s="250"/>
      <c r="S400" s="250"/>
      <c r="T400" s="251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2" t="s">
        <v>135</v>
      </c>
      <c r="AU400" s="252" t="s">
        <v>89</v>
      </c>
      <c r="AV400" s="14" t="s">
        <v>89</v>
      </c>
      <c r="AW400" s="14" t="s">
        <v>36</v>
      </c>
      <c r="AX400" s="14" t="s">
        <v>79</v>
      </c>
      <c r="AY400" s="252" t="s">
        <v>125</v>
      </c>
    </row>
    <row r="401" s="13" customFormat="1">
      <c r="A401" s="13"/>
      <c r="B401" s="231"/>
      <c r="C401" s="232"/>
      <c r="D401" s="233" t="s">
        <v>135</v>
      </c>
      <c r="E401" s="234" t="s">
        <v>1</v>
      </c>
      <c r="F401" s="235" t="s">
        <v>650</v>
      </c>
      <c r="G401" s="232"/>
      <c r="H401" s="234" t="s">
        <v>1</v>
      </c>
      <c r="I401" s="236"/>
      <c r="J401" s="232"/>
      <c r="K401" s="232"/>
      <c r="L401" s="237"/>
      <c r="M401" s="238"/>
      <c r="N401" s="239"/>
      <c r="O401" s="239"/>
      <c r="P401" s="239"/>
      <c r="Q401" s="239"/>
      <c r="R401" s="239"/>
      <c r="S401" s="239"/>
      <c r="T401" s="240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1" t="s">
        <v>135</v>
      </c>
      <c r="AU401" s="241" t="s">
        <v>89</v>
      </c>
      <c r="AV401" s="13" t="s">
        <v>87</v>
      </c>
      <c r="AW401" s="13" t="s">
        <v>36</v>
      </c>
      <c r="AX401" s="13" t="s">
        <v>79</v>
      </c>
      <c r="AY401" s="241" t="s">
        <v>125</v>
      </c>
    </row>
    <row r="402" s="14" customFormat="1">
      <c r="A402" s="14"/>
      <c r="B402" s="242"/>
      <c r="C402" s="243"/>
      <c r="D402" s="233" t="s">
        <v>135</v>
      </c>
      <c r="E402" s="244" t="s">
        <v>1</v>
      </c>
      <c r="F402" s="245" t="s">
        <v>663</v>
      </c>
      <c r="G402" s="243"/>
      <c r="H402" s="246">
        <v>10.640000000000001</v>
      </c>
      <c r="I402" s="247"/>
      <c r="J402" s="243"/>
      <c r="K402" s="243"/>
      <c r="L402" s="248"/>
      <c r="M402" s="249"/>
      <c r="N402" s="250"/>
      <c r="O402" s="250"/>
      <c r="P402" s="250"/>
      <c r="Q402" s="250"/>
      <c r="R402" s="250"/>
      <c r="S402" s="250"/>
      <c r="T402" s="251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2" t="s">
        <v>135</v>
      </c>
      <c r="AU402" s="252" t="s">
        <v>89</v>
      </c>
      <c r="AV402" s="14" t="s">
        <v>89</v>
      </c>
      <c r="AW402" s="14" t="s">
        <v>36</v>
      </c>
      <c r="AX402" s="14" t="s">
        <v>79</v>
      </c>
      <c r="AY402" s="252" t="s">
        <v>125</v>
      </c>
    </row>
    <row r="403" s="15" customFormat="1">
      <c r="A403" s="15"/>
      <c r="B403" s="263"/>
      <c r="C403" s="264"/>
      <c r="D403" s="233" t="s">
        <v>135</v>
      </c>
      <c r="E403" s="265" t="s">
        <v>1</v>
      </c>
      <c r="F403" s="266" t="s">
        <v>161</v>
      </c>
      <c r="G403" s="264"/>
      <c r="H403" s="267">
        <v>103.193</v>
      </c>
      <c r="I403" s="268"/>
      <c r="J403" s="264"/>
      <c r="K403" s="264"/>
      <c r="L403" s="269"/>
      <c r="M403" s="270"/>
      <c r="N403" s="271"/>
      <c r="O403" s="271"/>
      <c r="P403" s="271"/>
      <c r="Q403" s="271"/>
      <c r="R403" s="271"/>
      <c r="S403" s="271"/>
      <c r="T403" s="272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73" t="s">
        <v>135</v>
      </c>
      <c r="AU403" s="273" t="s">
        <v>89</v>
      </c>
      <c r="AV403" s="15" t="s">
        <v>133</v>
      </c>
      <c r="AW403" s="15" t="s">
        <v>36</v>
      </c>
      <c r="AX403" s="15" t="s">
        <v>87</v>
      </c>
      <c r="AY403" s="273" t="s">
        <v>125</v>
      </c>
    </row>
    <row r="404" s="2" customFormat="1" ht="16.5" customHeight="1">
      <c r="A404" s="38"/>
      <c r="B404" s="39"/>
      <c r="C404" s="253" t="s">
        <v>664</v>
      </c>
      <c r="D404" s="253" t="s">
        <v>145</v>
      </c>
      <c r="E404" s="254" t="s">
        <v>665</v>
      </c>
      <c r="F404" s="255" t="s">
        <v>666</v>
      </c>
      <c r="G404" s="256" t="s">
        <v>148</v>
      </c>
      <c r="H404" s="257">
        <v>0.042000000000000003</v>
      </c>
      <c r="I404" s="258"/>
      <c r="J404" s="259">
        <f>ROUND(I404*H404,2)</f>
        <v>0</v>
      </c>
      <c r="K404" s="255" t="s">
        <v>312</v>
      </c>
      <c r="L404" s="260"/>
      <c r="M404" s="261" t="s">
        <v>1</v>
      </c>
      <c r="N404" s="262" t="s">
        <v>44</v>
      </c>
      <c r="O404" s="91"/>
      <c r="P404" s="227">
        <f>O404*H404</f>
        <v>0</v>
      </c>
      <c r="Q404" s="227">
        <v>1</v>
      </c>
      <c r="R404" s="227">
        <f>Q404*H404</f>
        <v>0.042000000000000003</v>
      </c>
      <c r="S404" s="227">
        <v>0</v>
      </c>
      <c r="T404" s="228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29" t="s">
        <v>479</v>
      </c>
      <c r="AT404" s="229" t="s">
        <v>145</v>
      </c>
      <c r="AU404" s="229" t="s">
        <v>89</v>
      </c>
      <c r="AY404" s="17" t="s">
        <v>125</v>
      </c>
      <c r="BE404" s="230">
        <f>IF(N404="základní",J404,0)</f>
        <v>0</v>
      </c>
      <c r="BF404" s="230">
        <f>IF(N404="snížená",J404,0)</f>
        <v>0</v>
      </c>
      <c r="BG404" s="230">
        <f>IF(N404="zákl. přenesená",J404,0)</f>
        <v>0</v>
      </c>
      <c r="BH404" s="230">
        <f>IF(N404="sníž. přenesená",J404,0)</f>
        <v>0</v>
      </c>
      <c r="BI404" s="230">
        <f>IF(N404="nulová",J404,0)</f>
        <v>0</v>
      </c>
      <c r="BJ404" s="17" t="s">
        <v>87</v>
      </c>
      <c r="BK404" s="230">
        <f>ROUND(I404*H404,2)</f>
        <v>0</v>
      </c>
      <c r="BL404" s="17" t="s">
        <v>226</v>
      </c>
      <c r="BM404" s="229" t="s">
        <v>667</v>
      </c>
    </row>
    <row r="405" s="14" customFormat="1">
      <c r="A405" s="14"/>
      <c r="B405" s="242"/>
      <c r="C405" s="243"/>
      <c r="D405" s="233" t="s">
        <v>135</v>
      </c>
      <c r="E405" s="243"/>
      <c r="F405" s="245" t="s">
        <v>668</v>
      </c>
      <c r="G405" s="243"/>
      <c r="H405" s="246">
        <v>0.042000000000000003</v>
      </c>
      <c r="I405" s="247"/>
      <c r="J405" s="243"/>
      <c r="K405" s="243"/>
      <c r="L405" s="248"/>
      <c r="M405" s="249"/>
      <c r="N405" s="250"/>
      <c r="O405" s="250"/>
      <c r="P405" s="250"/>
      <c r="Q405" s="250"/>
      <c r="R405" s="250"/>
      <c r="S405" s="250"/>
      <c r="T405" s="251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2" t="s">
        <v>135</v>
      </c>
      <c r="AU405" s="252" t="s">
        <v>89</v>
      </c>
      <c r="AV405" s="14" t="s">
        <v>89</v>
      </c>
      <c r="AW405" s="14" t="s">
        <v>4</v>
      </c>
      <c r="AX405" s="14" t="s">
        <v>87</v>
      </c>
      <c r="AY405" s="252" t="s">
        <v>125</v>
      </c>
    </row>
    <row r="406" s="2" customFormat="1" ht="24.15" customHeight="1">
      <c r="A406" s="38"/>
      <c r="B406" s="39"/>
      <c r="C406" s="218" t="s">
        <v>669</v>
      </c>
      <c r="D406" s="218" t="s">
        <v>128</v>
      </c>
      <c r="E406" s="219" t="s">
        <v>670</v>
      </c>
      <c r="F406" s="220" t="s">
        <v>671</v>
      </c>
      <c r="G406" s="221" t="s">
        <v>148</v>
      </c>
      <c r="H406" s="222">
        <v>0.059999999999999998</v>
      </c>
      <c r="I406" s="223"/>
      <c r="J406" s="224">
        <f>ROUND(I406*H406,2)</f>
        <v>0</v>
      </c>
      <c r="K406" s="220" t="s">
        <v>312</v>
      </c>
      <c r="L406" s="44"/>
      <c r="M406" s="225" t="s">
        <v>1</v>
      </c>
      <c r="N406" s="226" t="s">
        <v>44</v>
      </c>
      <c r="O406" s="91"/>
      <c r="P406" s="227">
        <f>O406*H406</f>
        <v>0</v>
      </c>
      <c r="Q406" s="227">
        <v>0</v>
      </c>
      <c r="R406" s="227">
        <f>Q406*H406</f>
        <v>0</v>
      </c>
      <c r="S406" s="227">
        <v>0</v>
      </c>
      <c r="T406" s="228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29" t="s">
        <v>226</v>
      </c>
      <c r="AT406" s="229" t="s">
        <v>128</v>
      </c>
      <c r="AU406" s="229" t="s">
        <v>89</v>
      </c>
      <c r="AY406" s="17" t="s">
        <v>125</v>
      </c>
      <c r="BE406" s="230">
        <f>IF(N406="základní",J406,0)</f>
        <v>0</v>
      </c>
      <c r="BF406" s="230">
        <f>IF(N406="snížená",J406,0)</f>
        <v>0</v>
      </c>
      <c r="BG406" s="230">
        <f>IF(N406="zákl. přenesená",J406,0)</f>
        <v>0</v>
      </c>
      <c r="BH406" s="230">
        <f>IF(N406="sníž. přenesená",J406,0)</f>
        <v>0</v>
      </c>
      <c r="BI406" s="230">
        <f>IF(N406="nulová",J406,0)</f>
        <v>0</v>
      </c>
      <c r="BJ406" s="17" t="s">
        <v>87</v>
      </c>
      <c r="BK406" s="230">
        <f>ROUND(I406*H406,2)</f>
        <v>0</v>
      </c>
      <c r="BL406" s="17" t="s">
        <v>226</v>
      </c>
      <c r="BM406" s="229" t="s">
        <v>672</v>
      </c>
    </row>
    <row r="407" s="2" customFormat="1" ht="24.15" customHeight="1">
      <c r="A407" s="38"/>
      <c r="B407" s="39"/>
      <c r="C407" s="218" t="s">
        <v>673</v>
      </c>
      <c r="D407" s="218" t="s">
        <v>128</v>
      </c>
      <c r="E407" s="219" t="s">
        <v>674</v>
      </c>
      <c r="F407" s="220" t="s">
        <v>675</v>
      </c>
      <c r="G407" s="221" t="s">
        <v>148</v>
      </c>
      <c r="H407" s="222">
        <v>0.059999999999999998</v>
      </c>
      <c r="I407" s="223"/>
      <c r="J407" s="224">
        <f>ROUND(I407*H407,2)</f>
        <v>0</v>
      </c>
      <c r="K407" s="220" t="s">
        <v>312</v>
      </c>
      <c r="L407" s="44"/>
      <c r="M407" s="225" t="s">
        <v>1</v>
      </c>
      <c r="N407" s="226" t="s">
        <v>44</v>
      </c>
      <c r="O407" s="91"/>
      <c r="P407" s="227">
        <f>O407*H407</f>
        <v>0</v>
      </c>
      <c r="Q407" s="227">
        <v>0</v>
      </c>
      <c r="R407" s="227">
        <f>Q407*H407</f>
        <v>0</v>
      </c>
      <c r="S407" s="227">
        <v>0</v>
      </c>
      <c r="T407" s="228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29" t="s">
        <v>226</v>
      </c>
      <c r="AT407" s="229" t="s">
        <v>128</v>
      </c>
      <c r="AU407" s="229" t="s">
        <v>89</v>
      </c>
      <c r="AY407" s="17" t="s">
        <v>125</v>
      </c>
      <c r="BE407" s="230">
        <f>IF(N407="základní",J407,0)</f>
        <v>0</v>
      </c>
      <c r="BF407" s="230">
        <f>IF(N407="snížená",J407,0)</f>
        <v>0</v>
      </c>
      <c r="BG407" s="230">
        <f>IF(N407="zákl. přenesená",J407,0)</f>
        <v>0</v>
      </c>
      <c r="BH407" s="230">
        <f>IF(N407="sníž. přenesená",J407,0)</f>
        <v>0</v>
      </c>
      <c r="BI407" s="230">
        <f>IF(N407="nulová",J407,0)</f>
        <v>0</v>
      </c>
      <c r="BJ407" s="17" t="s">
        <v>87</v>
      </c>
      <c r="BK407" s="230">
        <f>ROUND(I407*H407,2)</f>
        <v>0</v>
      </c>
      <c r="BL407" s="17" t="s">
        <v>226</v>
      </c>
      <c r="BM407" s="229" t="s">
        <v>676</v>
      </c>
    </row>
    <row r="408" s="2" customFormat="1" ht="24.15" customHeight="1">
      <c r="A408" s="38"/>
      <c r="B408" s="39"/>
      <c r="C408" s="218" t="s">
        <v>677</v>
      </c>
      <c r="D408" s="218" t="s">
        <v>128</v>
      </c>
      <c r="E408" s="219" t="s">
        <v>678</v>
      </c>
      <c r="F408" s="220" t="s">
        <v>679</v>
      </c>
      <c r="G408" s="221" t="s">
        <v>148</v>
      </c>
      <c r="H408" s="222">
        <v>0.12</v>
      </c>
      <c r="I408" s="223"/>
      <c r="J408" s="224">
        <f>ROUND(I408*H408,2)</f>
        <v>0</v>
      </c>
      <c r="K408" s="220" t="s">
        <v>312</v>
      </c>
      <c r="L408" s="44"/>
      <c r="M408" s="225" t="s">
        <v>1</v>
      </c>
      <c r="N408" s="226" t="s">
        <v>44</v>
      </c>
      <c r="O408" s="91"/>
      <c r="P408" s="227">
        <f>O408*H408</f>
        <v>0</v>
      </c>
      <c r="Q408" s="227">
        <v>0</v>
      </c>
      <c r="R408" s="227">
        <f>Q408*H408</f>
        <v>0</v>
      </c>
      <c r="S408" s="227">
        <v>0</v>
      </c>
      <c r="T408" s="228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29" t="s">
        <v>226</v>
      </c>
      <c r="AT408" s="229" t="s">
        <v>128</v>
      </c>
      <c r="AU408" s="229" t="s">
        <v>89</v>
      </c>
      <c r="AY408" s="17" t="s">
        <v>125</v>
      </c>
      <c r="BE408" s="230">
        <f>IF(N408="základní",J408,0)</f>
        <v>0</v>
      </c>
      <c r="BF408" s="230">
        <f>IF(N408="snížená",J408,0)</f>
        <v>0</v>
      </c>
      <c r="BG408" s="230">
        <f>IF(N408="zákl. přenesená",J408,0)</f>
        <v>0</v>
      </c>
      <c r="BH408" s="230">
        <f>IF(N408="sníž. přenesená",J408,0)</f>
        <v>0</v>
      </c>
      <c r="BI408" s="230">
        <f>IF(N408="nulová",J408,0)</f>
        <v>0</v>
      </c>
      <c r="BJ408" s="17" t="s">
        <v>87</v>
      </c>
      <c r="BK408" s="230">
        <f>ROUND(I408*H408,2)</f>
        <v>0</v>
      </c>
      <c r="BL408" s="17" t="s">
        <v>226</v>
      </c>
      <c r="BM408" s="229" t="s">
        <v>680</v>
      </c>
    </row>
    <row r="409" s="14" customFormat="1">
      <c r="A409" s="14"/>
      <c r="B409" s="242"/>
      <c r="C409" s="243"/>
      <c r="D409" s="233" t="s">
        <v>135</v>
      </c>
      <c r="E409" s="244" t="s">
        <v>1</v>
      </c>
      <c r="F409" s="245" t="s">
        <v>681</v>
      </c>
      <c r="G409" s="243"/>
      <c r="H409" s="246">
        <v>0.12</v>
      </c>
      <c r="I409" s="247"/>
      <c r="J409" s="243"/>
      <c r="K409" s="243"/>
      <c r="L409" s="248"/>
      <c r="M409" s="277"/>
      <c r="N409" s="278"/>
      <c r="O409" s="278"/>
      <c r="P409" s="278"/>
      <c r="Q409" s="278"/>
      <c r="R409" s="278"/>
      <c r="S409" s="278"/>
      <c r="T409" s="279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2" t="s">
        <v>135</v>
      </c>
      <c r="AU409" s="252" t="s">
        <v>89</v>
      </c>
      <c r="AV409" s="14" t="s">
        <v>89</v>
      </c>
      <c r="AW409" s="14" t="s">
        <v>36</v>
      </c>
      <c r="AX409" s="14" t="s">
        <v>87</v>
      </c>
      <c r="AY409" s="252" t="s">
        <v>125</v>
      </c>
    </row>
    <row r="410" s="2" customFormat="1" ht="6.96" customHeight="1">
      <c r="A410" s="38"/>
      <c r="B410" s="66"/>
      <c r="C410" s="67"/>
      <c r="D410" s="67"/>
      <c r="E410" s="67"/>
      <c r="F410" s="67"/>
      <c r="G410" s="67"/>
      <c r="H410" s="67"/>
      <c r="I410" s="67"/>
      <c r="J410" s="67"/>
      <c r="K410" s="67"/>
      <c r="L410" s="44"/>
      <c r="M410" s="38"/>
      <c r="O410" s="38"/>
      <c r="P410" s="38"/>
      <c r="Q410" s="38"/>
      <c r="R410" s="38"/>
      <c r="S410" s="38"/>
      <c r="T410" s="38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</row>
  </sheetData>
  <sheetProtection sheet="1" autoFilter="0" formatColumns="0" formatRows="0" objects="1" scenarios="1" spinCount="100000" saltValue="Hyt76Hib+qXqqe8dtomzW0LGSFVe8ibLkPOY54Rn1moD1Ct2Okxvz4anYO5kZu63kqJSYnRxO1/fXBBrSEoosQ==" hashValue="cQoDtsq2KTn8a3R8OsP+D/W417bmr036pDUxZSSABlmsOYoUPLhf2MPq3ciPCEGpOkmAYZQTO8/WLulzBQabVg==" algorithmName="SHA-512" password="CC35"/>
  <autoFilter ref="C126:K409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89</v>
      </c>
    </row>
    <row r="4" hidden="1" s="1" customFormat="1" ht="24.96" customHeight="1">
      <c r="B4" s="20"/>
      <c r="D4" s="138" t="s">
        <v>99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16.5" customHeight="1">
      <c r="B7" s="20"/>
      <c r="E7" s="141" t="str">
        <f>'Rekapitulace stavby'!K6</f>
        <v>Oprava propustků na trati Studenec - Vladislav TÚ1241 - DÚ14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100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30" customHeight="1">
      <c r="A9" s="38"/>
      <c r="B9" s="44"/>
      <c r="C9" s="38"/>
      <c r="D9" s="38"/>
      <c r="E9" s="142" t="s">
        <v>682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21. 3. 2023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28</v>
      </c>
      <c r="J21" s="143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37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ROUND(J127,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ROUND((SUM(BE127:BE407)),  2)</f>
        <v>0</v>
      </c>
      <c r="G33" s="38"/>
      <c r="H33" s="38"/>
      <c r="I33" s="155">
        <v>0.20999999999999999</v>
      </c>
      <c r="J33" s="154">
        <f>ROUND(((SUM(BE127:BE407))*I33),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45</v>
      </c>
      <c r="F34" s="154">
        <f>ROUND((SUM(BF127:BF407)),  2)</f>
        <v>0</v>
      </c>
      <c r="G34" s="38"/>
      <c r="H34" s="38"/>
      <c r="I34" s="155">
        <v>0.14999999999999999</v>
      </c>
      <c r="J34" s="154">
        <f>ROUND(((SUM(BF127:BF407))*I34),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ROUND((SUM(BG127:BG407)),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ROUND((SUM(BH127:BH407)),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ROUND((SUM(BI127:BI407)),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Oprava propustků na trati Studenec - Vladislav TÚ1241 - DÚ14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100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30" customHeight="1">
      <c r="A87" s="38"/>
      <c r="B87" s="39"/>
      <c r="C87" s="40"/>
      <c r="D87" s="40"/>
      <c r="E87" s="76" t="str">
        <f>E9</f>
        <v>D.2.1.e_SO 02 - Oprava propustku v km 38,876 na trati Studenec - Vladislav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21. 3. 2023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Správa železnic s.o.</v>
      </c>
      <c r="G91" s="40"/>
      <c r="H91" s="40"/>
      <c r="I91" s="32" t="s">
        <v>32</v>
      </c>
      <c r="J91" s="36" t="str">
        <f>E21</f>
        <v>F-PROJEKT-DOPRAVNÍ STAVBY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103</v>
      </c>
      <c r="D94" s="176"/>
      <c r="E94" s="176"/>
      <c r="F94" s="176"/>
      <c r="G94" s="176"/>
      <c r="H94" s="176"/>
      <c r="I94" s="176"/>
      <c r="J94" s="177" t="s">
        <v>104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105</v>
      </c>
      <c r="D96" s="40"/>
      <c r="E96" s="40"/>
      <c r="F96" s="40"/>
      <c r="G96" s="40"/>
      <c r="H96" s="40"/>
      <c r="I96" s="40"/>
      <c r="J96" s="110">
        <f>J127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106</v>
      </c>
    </row>
    <row r="97" hidden="1" s="9" customFormat="1" ht="24.96" customHeight="1">
      <c r="A97" s="9"/>
      <c r="B97" s="179"/>
      <c r="C97" s="180"/>
      <c r="D97" s="181" t="s">
        <v>107</v>
      </c>
      <c r="E97" s="182"/>
      <c r="F97" s="182"/>
      <c r="G97" s="182"/>
      <c r="H97" s="182"/>
      <c r="I97" s="182"/>
      <c r="J97" s="183">
        <f>J128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299</v>
      </c>
      <c r="E98" s="188"/>
      <c r="F98" s="188"/>
      <c r="G98" s="188"/>
      <c r="H98" s="188"/>
      <c r="I98" s="188"/>
      <c r="J98" s="189">
        <f>J129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300</v>
      </c>
      <c r="E99" s="188"/>
      <c r="F99" s="188"/>
      <c r="G99" s="188"/>
      <c r="H99" s="188"/>
      <c r="I99" s="188"/>
      <c r="J99" s="189">
        <f>J237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301</v>
      </c>
      <c r="E100" s="188"/>
      <c r="F100" s="188"/>
      <c r="G100" s="188"/>
      <c r="H100" s="188"/>
      <c r="I100" s="188"/>
      <c r="J100" s="189">
        <f>J301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302</v>
      </c>
      <c r="E101" s="188"/>
      <c r="F101" s="188"/>
      <c r="G101" s="188"/>
      <c r="H101" s="188"/>
      <c r="I101" s="188"/>
      <c r="J101" s="189">
        <f>J314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5"/>
      <c r="C102" s="186"/>
      <c r="D102" s="187" t="s">
        <v>303</v>
      </c>
      <c r="E102" s="188"/>
      <c r="F102" s="188"/>
      <c r="G102" s="188"/>
      <c r="H102" s="188"/>
      <c r="I102" s="188"/>
      <c r="J102" s="189">
        <f>J328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5"/>
      <c r="C103" s="186"/>
      <c r="D103" s="187" t="s">
        <v>304</v>
      </c>
      <c r="E103" s="188"/>
      <c r="F103" s="188"/>
      <c r="G103" s="188"/>
      <c r="H103" s="188"/>
      <c r="I103" s="188"/>
      <c r="J103" s="189">
        <f>J332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5"/>
      <c r="C104" s="186"/>
      <c r="D104" s="187" t="s">
        <v>305</v>
      </c>
      <c r="E104" s="188"/>
      <c r="F104" s="188"/>
      <c r="G104" s="188"/>
      <c r="H104" s="188"/>
      <c r="I104" s="188"/>
      <c r="J104" s="189">
        <f>J370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5"/>
      <c r="C105" s="186"/>
      <c r="D105" s="187" t="s">
        <v>306</v>
      </c>
      <c r="E105" s="188"/>
      <c r="F105" s="188"/>
      <c r="G105" s="188"/>
      <c r="H105" s="188"/>
      <c r="I105" s="188"/>
      <c r="J105" s="189">
        <f>J378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9" customFormat="1" ht="24.96" customHeight="1">
      <c r="A106" s="9"/>
      <c r="B106" s="179"/>
      <c r="C106" s="180"/>
      <c r="D106" s="181" t="s">
        <v>307</v>
      </c>
      <c r="E106" s="182"/>
      <c r="F106" s="182"/>
      <c r="G106" s="182"/>
      <c r="H106" s="182"/>
      <c r="I106" s="182"/>
      <c r="J106" s="183">
        <f>J381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10" customFormat="1" ht="19.92" customHeight="1">
      <c r="A107" s="10"/>
      <c r="B107" s="185"/>
      <c r="C107" s="186"/>
      <c r="D107" s="187" t="s">
        <v>308</v>
      </c>
      <c r="E107" s="188"/>
      <c r="F107" s="188"/>
      <c r="G107" s="188"/>
      <c r="H107" s="188"/>
      <c r="I107" s="188"/>
      <c r="J107" s="189">
        <f>J382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hidden="1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hidden="1"/>
    <row r="111" hidden="1"/>
    <row r="112" hidden="1"/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110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174" t="str">
        <f>E7</f>
        <v>Oprava propustků na trati Studenec - Vladislav TÚ1241 - DÚ14</v>
      </c>
      <c r="F117" s="32"/>
      <c r="G117" s="32"/>
      <c r="H117" s="32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100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30" customHeight="1">
      <c r="A119" s="38"/>
      <c r="B119" s="39"/>
      <c r="C119" s="40"/>
      <c r="D119" s="40"/>
      <c r="E119" s="76" t="str">
        <f>E9</f>
        <v>D.2.1.e_SO 02 - Oprava propustku v km 38,876 na trati Studenec - Vladislav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F12</f>
        <v xml:space="preserve"> </v>
      </c>
      <c r="G121" s="40"/>
      <c r="H121" s="40"/>
      <c r="I121" s="32" t="s">
        <v>22</v>
      </c>
      <c r="J121" s="79" t="str">
        <f>IF(J12="","",J12)</f>
        <v>21. 3. 2023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40.05" customHeight="1">
      <c r="A123" s="38"/>
      <c r="B123" s="39"/>
      <c r="C123" s="32" t="s">
        <v>24</v>
      </c>
      <c r="D123" s="40"/>
      <c r="E123" s="40"/>
      <c r="F123" s="27" t="str">
        <f>E15</f>
        <v>Správa železnic s.o.</v>
      </c>
      <c r="G123" s="40"/>
      <c r="H123" s="40"/>
      <c r="I123" s="32" t="s">
        <v>32</v>
      </c>
      <c r="J123" s="36" t="str">
        <f>E21</f>
        <v>F-PROJEKT-DOPRAVNÍ STAVBY s.r.o.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30</v>
      </c>
      <c r="D124" s="40"/>
      <c r="E124" s="40"/>
      <c r="F124" s="27" t="str">
        <f>IF(E18="","",E18)</f>
        <v>Vyplň údaj</v>
      </c>
      <c r="G124" s="40"/>
      <c r="H124" s="40"/>
      <c r="I124" s="32" t="s">
        <v>37</v>
      </c>
      <c r="J124" s="36" t="str">
        <f>E24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91"/>
      <c r="B126" s="192"/>
      <c r="C126" s="193" t="s">
        <v>111</v>
      </c>
      <c r="D126" s="194" t="s">
        <v>64</v>
      </c>
      <c r="E126" s="194" t="s">
        <v>60</v>
      </c>
      <c r="F126" s="194" t="s">
        <v>61</v>
      </c>
      <c r="G126" s="194" t="s">
        <v>112</v>
      </c>
      <c r="H126" s="194" t="s">
        <v>113</v>
      </c>
      <c r="I126" s="194" t="s">
        <v>114</v>
      </c>
      <c r="J126" s="194" t="s">
        <v>104</v>
      </c>
      <c r="K126" s="195" t="s">
        <v>115</v>
      </c>
      <c r="L126" s="196"/>
      <c r="M126" s="100" t="s">
        <v>1</v>
      </c>
      <c r="N126" s="101" t="s">
        <v>43</v>
      </c>
      <c r="O126" s="101" t="s">
        <v>116</v>
      </c>
      <c r="P126" s="101" t="s">
        <v>117</v>
      </c>
      <c r="Q126" s="101" t="s">
        <v>118</v>
      </c>
      <c r="R126" s="101" t="s">
        <v>119</v>
      </c>
      <c r="S126" s="101" t="s">
        <v>120</v>
      </c>
      <c r="T126" s="102" t="s">
        <v>121</v>
      </c>
      <c r="U126" s="191"/>
      <c r="V126" s="191"/>
      <c r="W126" s="191"/>
      <c r="X126" s="191"/>
      <c r="Y126" s="191"/>
      <c r="Z126" s="191"/>
      <c r="AA126" s="191"/>
      <c r="AB126" s="191"/>
      <c r="AC126" s="191"/>
      <c r="AD126" s="191"/>
      <c r="AE126" s="191"/>
    </row>
    <row r="127" s="2" customFormat="1" ht="22.8" customHeight="1">
      <c r="A127" s="38"/>
      <c r="B127" s="39"/>
      <c r="C127" s="107" t="s">
        <v>122</v>
      </c>
      <c r="D127" s="40"/>
      <c r="E127" s="40"/>
      <c r="F127" s="40"/>
      <c r="G127" s="40"/>
      <c r="H127" s="40"/>
      <c r="I127" s="40"/>
      <c r="J127" s="197">
        <f>BK127</f>
        <v>0</v>
      </c>
      <c r="K127" s="40"/>
      <c r="L127" s="44"/>
      <c r="M127" s="103"/>
      <c r="N127" s="198"/>
      <c r="O127" s="104"/>
      <c r="P127" s="199">
        <f>P128+P381</f>
        <v>0</v>
      </c>
      <c r="Q127" s="104"/>
      <c r="R127" s="199">
        <f>R128+R381</f>
        <v>209.66374721999998</v>
      </c>
      <c r="S127" s="104"/>
      <c r="T127" s="200">
        <f>T128+T381</f>
        <v>38.300150000000002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78</v>
      </c>
      <c r="AU127" s="17" t="s">
        <v>106</v>
      </c>
      <c r="BK127" s="201">
        <f>BK128+BK381</f>
        <v>0</v>
      </c>
    </row>
    <row r="128" s="12" customFormat="1" ht="25.92" customHeight="1">
      <c r="A128" s="12"/>
      <c r="B128" s="202"/>
      <c r="C128" s="203"/>
      <c r="D128" s="204" t="s">
        <v>78</v>
      </c>
      <c r="E128" s="205" t="s">
        <v>123</v>
      </c>
      <c r="F128" s="205" t="s">
        <v>124</v>
      </c>
      <c r="G128" s="203"/>
      <c r="H128" s="203"/>
      <c r="I128" s="206"/>
      <c r="J128" s="207">
        <f>BK128</f>
        <v>0</v>
      </c>
      <c r="K128" s="203"/>
      <c r="L128" s="208"/>
      <c r="M128" s="209"/>
      <c r="N128" s="210"/>
      <c r="O128" s="210"/>
      <c r="P128" s="211">
        <f>P129+P237+P301+P314+P328+P332+P370+P378</f>
        <v>0</v>
      </c>
      <c r="Q128" s="210"/>
      <c r="R128" s="211">
        <f>R129+R237+R301+R314+R328+R332+R370+R378</f>
        <v>209.60374721999997</v>
      </c>
      <c r="S128" s="210"/>
      <c r="T128" s="212">
        <f>T129+T237+T301+T314+T328+T332+T370+T378</f>
        <v>38.300150000000002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87</v>
      </c>
      <c r="AT128" s="214" t="s">
        <v>78</v>
      </c>
      <c r="AU128" s="214" t="s">
        <v>79</v>
      </c>
      <c r="AY128" s="213" t="s">
        <v>125</v>
      </c>
      <c r="BK128" s="215">
        <f>BK129+BK237+BK301+BK314+BK328+BK332+BK370+BK378</f>
        <v>0</v>
      </c>
    </row>
    <row r="129" s="12" customFormat="1" ht="22.8" customHeight="1">
      <c r="A129" s="12"/>
      <c r="B129" s="202"/>
      <c r="C129" s="203"/>
      <c r="D129" s="204" t="s">
        <v>78</v>
      </c>
      <c r="E129" s="216" t="s">
        <v>87</v>
      </c>
      <c r="F129" s="216" t="s">
        <v>309</v>
      </c>
      <c r="G129" s="203"/>
      <c r="H129" s="203"/>
      <c r="I129" s="206"/>
      <c r="J129" s="217">
        <f>BK129</f>
        <v>0</v>
      </c>
      <c r="K129" s="203"/>
      <c r="L129" s="208"/>
      <c r="M129" s="209"/>
      <c r="N129" s="210"/>
      <c r="O129" s="210"/>
      <c r="P129" s="211">
        <f>SUM(P130:P236)</f>
        <v>0</v>
      </c>
      <c r="Q129" s="210"/>
      <c r="R129" s="211">
        <f>SUM(R130:R236)</f>
        <v>154.834879</v>
      </c>
      <c r="S129" s="210"/>
      <c r="T129" s="212">
        <f>SUM(T130:T236)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87</v>
      </c>
      <c r="AT129" s="214" t="s">
        <v>78</v>
      </c>
      <c r="AU129" s="214" t="s">
        <v>87</v>
      </c>
      <c r="AY129" s="213" t="s">
        <v>125</v>
      </c>
      <c r="BK129" s="215">
        <f>SUM(BK130:BK236)</f>
        <v>0</v>
      </c>
    </row>
    <row r="130" s="2" customFormat="1" ht="21.75" customHeight="1">
      <c r="A130" s="38"/>
      <c r="B130" s="39"/>
      <c r="C130" s="218" t="s">
        <v>87</v>
      </c>
      <c r="D130" s="218" t="s">
        <v>128</v>
      </c>
      <c r="E130" s="219" t="s">
        <v>310</v>
      </c>
      <c r="F130" s="220" t="s">
        <v>311</v>
      </c>
      <c r="G130" s="221" t="s">
        <v>140</v>
      </c>
      <c r="H130" s="222">
        <v>226</v>
      </c>
      <c r="I130" s="223"/>
      <c r="J130" s="224">
        <f>ROUND(I130*H130,2)</f>
        <v>0</v>
      </c>
      <c r="K130" s="220" t="s">
        <v>312</v>
      </c>
      <c r="L130" s="44"/>
      <c r="M130" s="225" t="s">
        <v>1</v>
      </c>
      <c r="N130" s="226" t="s">
        <v>44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133</v>
      </c>
      <c r="AT130" s="229" t="s">
        <v>128</v>
      </c>
      <c r="AU130" s="229" t="s">
        <v>89</v>
      </c>
      <c r="AY130" s="17" t="s">
        <v>125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87</v>
      </c>
      <c r="BK130" s="230">
        <f>ROUND(I130*H130,2)</f>
        <v>0</v>
      </c>
      <c r="BL130" s="17" t="s">
        <v>133</v>
      </c>
      <c r="BM130" s="229" t="s">
        <v>683</v>
      </c>
    </row>
    <row r="131" s="13" customFormat="1">
      <c r="A131" s="13"/>
      <c r="B131" s="231"/>
      <c r="C131" s="232"/>
      <c r="D131" s="233" t="s">
        <v>135</v>
      </c>
      <c r="E131" s="234" t="s">
        <v>1</v>
      </c>
      <c r="F131" s="235" t="s">
        <v>314</v>
      </c>
      <c r="G131" s="232"/>
      <c r="H131" s="234" t="s">
        <v>1</v>
      </c>
      <c r="I131" s="236"/>
      <c r="J131" s="232"/>
      <c r="K131" s="232"/>
      <c r="L131" s="237"/>
      <c r="M131" s="238"/>
      <c r="N131" s="239"/>
      <c r="O131" s="239"/>
      <c r="P131" s="239"/>
      <c r="Q131" s="239"/>
      <c r="R131" s="239"/>
      <c r="S131" s="239"/>
      <c r="T131" s="24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1" t="s">
        <v>135</v>
      </c>
      <c r="AU131" s="241" t="s">
        <v>89</v>
      </c>
      <c r="AV131" s="13" t="s">
        <v>87</v>
      </c>
      <c r="AW131" s="13" t="s">
        <v>36</v>
      </c>
      <c r="AX131" s="13" t="s">
        <v>79</v>
      </c>
      <c r="AY131" s="241" t="s">
        <v>125</v>
      </c>
    </row>
    <row r="132" s="14" customFormat="1">
      <c r="A132" s="14"/>
      <c r="B132" s="242"/>
      <c r="C132" s="243"/>
      <c r="D132" s="233" t="s">
        <v>135</v>
      </c>
      <c r="E132" s="244" t="s">
        <v>1</v>
      </c>
      <c r="F132" s="245" t="s">
        <v>684</v>
      </c>
      <c r="G132" s="243"/>
      <c r="H132" s="246">
        <v>130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2" t="s">
        <v>135</v>
      </c>
      <c r="AU132" s="252" t="s">
        <v>89</v>
      </c>
      <c r="AV132" s="14" t="s">
        <v>89</v>
      </c>
      <c r="AW132" s="14" t="s">
        <v>36</v>
      </c>
      <c r="AX132" s="14" t="s">
        <v>79</v>
      </c>
      <c r="AY132" s="252" t="s">
        <v>125</v>
      </c>
    </row>
    <row r="133" s="13" customFormat="1">
      <c r="A133" s="13"/>
      <c r="B133" s="231"/>
      <c r="C133" s="232"/>
      <c r="D133" s="233" t="s">
        <v>135</v>
      </c>
      <c r="E133" s="234" t="s">
        <v>1</v>
      </c>
      <c r="F133" s="235" t="s">
        <v>316</v>
      </c>
      <c r="G133" s="232"/>
      <c r="H133" s="234" t="s">
        <v>1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1" t="s">
        <v>135</v>
      </c>
      <c r="AU133" s="241" t="s">
        <v>89</v>
      </c>
      <c r="AV133" s="13" t="s">
        <v>87</v>
      </c>
      <c r="AW133" s="13" t="s">
        <v>36</v>
      </c>
      <c r="AX133" s="13" t="s">
        <v>79</v>
      </c>
      <c r="AY133" s="241" t="s">
        <v>125</v>
      </c>
    </row>
    <row r="134" s="14" customFormat="1">
      <c r="A134" s="14"/>
      <c r="B134" s="242"/>
      <c r="C134" s="243"/>
      <c r="D134" s="233" t="s">
        <v>135</v>
      </c>
      <c r="E134" s="244" t="s">
        <v>1</v>
      </c>
      <c r="F134" s="245" t="s">
        <v>685</v>
      </c>
      <c r="G134" s="243"/>
      <c r="H134" s="246">
        <v>96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2" t="s">
        <v>135</v>
      </c>
      <c r="AU134" s="252" t="s">
        <v>89</v>
      </c>
      <c r="AV134" s="14" t="s">
        <v>89</v>
      </c>
      <c r="AW134" s="14" t="s">
        <v>36</v>
      </c>
      <c r="AX134" s="14" t="s">
        <v>79</v>
      </c>
      <c r="AY134" s="252" t="s">
        <v>125</v>
      </c>
    </row>
    <row r="135" s="15" customFormat="1">
      <c r="A135" s="15"/>
      <c r="B135" s="263"/>
      <c r="C135" s="264"/>
      <c r="D135" s="233" t="s">
        <v>135</v>
      </c>
      <c r="E135" s="265" t="s">
        <v>1</v>
      </c>
      <c r="F135" s="266" t="s">
        <v>161</v>
      </c>
      <c r="G135" s="264"/>
      <c r="H135" s="267">
        <v>226</v>
      </c>
      <c r="I135" s="268"/>
      <c r="J135" s="264"/>
      <c r="K135" s="264"/>
      <c r="L135" s="269"/>
      <c r="M135" s="270"/>
      <c r="N135" s="271"/>
      <c r="O135" s="271"/>
      <c r="P135" s="271"/>
      <c r="Q135" s="271"/>
      <c r="R135" s="271"/>
      <c r="S135" s="271"/>
      <c r="T135" s="272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3" t="s">
        <v>135</v>
      </c>
      <c r="AU135" s="273" t="s">
        <v>89</v>
      </c>
      <c r="AV135" s="15" t="s">
        <v>133</v>
      </c>
      <c r="AW135" s="15" t="s">
        <v>36</v>
      </c>
      <c r="AX135" s="15" t="s">
        <v>87</v>
      </c>
      <c r="AY135" s="273" t="s">
        <v>125</v>
      </c>
    </row>
    <row r="136" s="2" customFormat="1" ht="24.15" customHeight="1">
      <c r="A136" s="38"/>
      <c r="B136" s="39"/>
      <c r="C136" s="218" t="s">
        <v>89</v>
      </c>
      <c r="D136" s="218" t="s">
        <v>128</v>
      </c>
      <c r="E136" s="219" t="s">
        <v>318</v>
      </c>
      <c r="F136" s="220" t="s">
        <v>319</v>
      </c>
      <c r="G136" s="221" t="s">
        <v>243</v>
      </c>
      <c r="H136" s="222">
        <v>6</v>
      </c>
      <c r="I136" s="223"/>
      <c r="J136" s="224">
        <f>ROUND(I136*H136,2)</f>
        <v>0</v>
      </c>
      <c r="K136" s="220" t="s">
        <v>312</v>
      </c>
      <c r="L136" s="44"/>
      <c r="M136" s="225" t="s">
        <v>1</v>
      </c>
      <c r="N136" s="226" t="s">
        <v>44</v>
      </c>
      <c r="O136" s="91"/>
      <c r="P136" s="227">
        <f>O136*H136</f>
        <v>0</v>
      </c>
      <c r="Q136" s="227">
        <v>0.036900000000000002</v>
      </c>
      <c r="R136" s="227">
        <f>Q136*H136</f>
        <v>0.22140000000000001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133</v>
      </c>
      <c r="AT136" s="229" t="s">
        <v>128</v>
      </c>
      <c r="AU136" s="229" t="s">
        <v>89</v>
      </c>
      <c r="AY136" s="17" t="s">
        <v>125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87</v>
      </c>
      <c r="BK136" s="230">
        <f>ROUND(I136*H136,2)</f>
        <v>0</v>
      </c>
      <c r="BL136" s="17" t="s">
        <v>133</v>
      </c>
      <c r="BM136" s="229" t="s">
        <v>686</v>
      </c>
    </row>
    <row r="137" s="2" customFormat="1" ht="37.8" customHeight="1">
      <c r="A137" s="38"/>
      <c r="B137" s="39"/>
      <c r="C137" s="218" t="s">
        <v>144</v>
      </c>
      <c r="D137" s="218" t="s">
        <v>128</v>
      </c>
      <c r="E137" s="219" t="s">
        <v>321</v>
      </c>
      <c r="F137" s="220" t="s">
        <v>322</v>
      </c>
      <c r="G137" s="221" t="s">
        <v>155</v>
      </c>
      <c r="H137" s="222">
        <v>79.915000000000006</v>
      </c>
      <c r="I137" s="223"/>
      <c r="J137" s="224">
        <f>ROUND(I137*H137,2)</f>
        <v>0</v>
      </c>
      <c r="K137" s="220" t="s">
        <v>312</v>
      </c>
      <c r="L137" s="44"/>
      <c r="M137" s="225" t="s">
        <v>1</v>
      </c>
      <c r="N137" s="226" t="s">
        <v>44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133</v>
      </c>
      <c r="AT137" s="229" t="s">
        <v>128</v>
      </c>
      <c r="AU137" s="229" t="s">
        <v>89</v>
      </c>
      <c r="AY137" s="17" t="s">
        <v>125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87</v>
      </c>
      <c r="BK137" s="230">
        <f>ROUND(I137*H137,2)</f>
        <v>0</v>
      </c>
      <c r="BL137" s="17" t="s">
        <v>133</v>
      </c>
      <c r="BM137" s="229" t="s">
        <v>687</v>
      </c>
    </row>
    <row r="138" s="13" customFormat="1">
      <c r="A138" s="13"/>
      <c r="B138" s="231"/>
      <c r="C138" s="232"/>
      <c r="D138" s="233" t="s">
        <v>135</v>
      </c>
      <c r="E138" s="234" t="s">
        <v>1</v>
      </c>
      <c r="F138" s="235" t="s">
        <v>324</v>
      </c>
      <c r="G138" s="232"/>
      <c r="H138" s="234" t="s">
        <v>1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1" t="s">
        <v>135</v>
      </c>
      <c r="AU138" s="241" t="s">
        <v>89</v>
      </c>
      <c r="AV138" s="13" t="s">
        <v>87</v>
      </c>
      <c r="AW138" s="13" t="s">
        <v>36</v>
      </c>
      <c r="AX138" s="13" t="s">
        <v>79</v>
      </c>
      <c r="AY138" s="241" t="s">
        <v>125</v>
      </c>
    </row>
    <row r="139" s="14" customFormat="1">
      <c r="A139" s="14"/>
      <c r="B139" s="242"/>
      <c r="C139" s="243"/>
      <c r="D139" s="233" t="s">
        <v>135</v>
      </c>
      <c r="E139" s="244" t="s">
        <v>1</v>
      </c>
      <c r="F139" s="245" t="s">
        <v>688</v>
      </c>
      <c r="G139" s="243"/>
      <c r="H139" s="246">
        <v>63.427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2" t="s">
        <v>135</v>
      </c>
      <c r="AU139" s="252" t="s">
        <v>89</v>
      </c>
      <c r="AV139" s="14" t="s">
        <v>89</v>
      </c>
      <c r="AW139" s="14" t="s">
        <v>36</v>
      </c>
      <c r="AX139" s="14" t="s">
        <v>79</v>
      </c>
      <c r="AY139" s="252" t="s">
        <v>125</v>
      </c>
    </row>
    <row r="140" s="13" customFormat="1">
      <c r="A140" s="13"/>
      <c r="B140" s="231"/>
      <c r="C140" s="232"/>
      <c r="D140" s="233" t="s">
        <v>135</v>
      </c>
      <c r="E140" s="234" t="s">
        <v>1</v>
      </c>
      <c r="F140" s="235" t="s">
        <v>314</v>
      </c>
      <c r="G140" s="232"/>
      <c r="H140" s="234" t="s">
        <v>1</v>
      </c>
      <c r="I140" s="236"/>
      <c r="J140" s="232"/>
      <c r="K140" s="232"/>
      <c r="L140" s="237"/>
      <c r="M140" s="238"/>
      <c r="N140" s="239"/>
      <c r="O140" s="239"/>
      <c r="P140" s="239"/>
      <c r="Q140" s="239"/>
      <c r="R140" s="239"/>
      <c r="S140" s="239"/>
      <c r="T140" s="24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1" t="s">
        <v>135</v>
      </c>
      <c r="AU140" s="241" t="s">
        <v>89</v>
      </c>
      <c r="AV140" s="13" t="s">
        <v>87</v>
      </c>
      <c r="AW140" s="13" t="s">
        <v>36</v>
      </c>
      <c r="AX140" s="13" t="s">
        <v>79</v>
      </c>
      <c r="AY140" s="241" t="s">
        <v>125</v>
      </c>
    </row>
    <row r="141" s="14" customFormat="1">
      <c r="A141" s="14"/>
      <c r="B141" s="242"/>
      <c r="C141" s="243"/>
      <c r="D141" s="233" t="s">
        <v>135</v>
      </c>
      <c r="E141" s="244" t="s">
        <v>1</v>
      </c>
      <c r="F141" s="245" t="s">
        <v>689</v>
      </c>
      <c r="G141" s="243"/>
      <c r="H141" s="246">
        <v>14.449999999999999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2" t="s">
        <v>135</v>
      </c>
      <c r="AU141" s="252" t="s">
        <v>89</v>
      </c>
      <c r="AV141" s="14" t="s">
        <v>89</v>
      </c>
      <c r="AW141" s="14" t="s">
        <v>36</v>
      </c>
      <c r="AX141" s="14" t="s">
        <v>79</v>
      </c>
      <c r="AY141" s="252" t="s">
        <v>125</v>
      </c>
    </row>
    <row r="142" s="13" customFormat="1">
      <c r="A142" s="13"/>
      <c r="B142" s="231"/>
      <c r="C142" s="232"/>
      <c r="D142" s="233" t="s">
        <v>135</v>
      </c>
      <c r="E142" s="234" t="s">
        <v>1</v>
      </c>
      <c r="F142" s="235" t="s">
        <v>316</v>
      </c>
      <c r="G142" s="232"/>
      <c r="H142" s="234" t="s">
        <v>1</v>
      </c>
      <c r="I142" s="236"/>
      <c r="J142" s="232"/>
      <c r="K142" s="232"/>
      <c r="L142" s="237"/>
      <c r="M142" s="238"/>
      <c r="N142" s="239"/>
      <c r="O142" s="239"/>
      <c r="P142" s="239"/>
      <c r="Q142" s="239"/>
      <c r="R142" s="239"/>
      <c r="S142" s="239"/>
      <c r="T142" s="24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1" t="s">
        <v>135</v>
      </c>
      <c r="AU142" s="241" t="s">
        <v>89</v>
      </c>
      <c r="AV142" s="13" t="s">
        <v>87</v>
      </c>
      <c r="AW142" s="13" t="s">
        <v>36</v>
      </c>
      <c r="AX142" s="13" t="s">
        <v>79</v>
      </c>
      <c r="AY142" s="241" t="s">
        <v>125</v>
      </c>
    </row>
    <row r="143" s="14" customFormat="1">
      <c r="A143" s="14"/>
      <c r="B143" s="242"/>
      <c r="C143" s="243"/>
      <c r="D143" s="233" t="s">
        <v>135</v>
      </c>
      <c r="E143" s="244" t="s">
        <v>1</v>
      </c>
      <c r="F143" s="245" t="s">
        <v>690</v>
      </c>
      <c r="G143" s="243"/>
      <c r="H143" s="246">
        <v>18.792999999999999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2" t="s">
        <v>135</v>
      </c>
      <c r="AU143" s="252" t="s">
        <v>89</v>
      </c>
      <c r="AV143" s="14" t="s">
        <v>89</v>
      </c>
      <c r="AW143" s="14" t="s">
        <v>36</v>
      </c>
      <c r="AX143" s="14" t="s">
        <v>79</v>
      </c>
      <c r="AY143" s="252" t="s">
        <v>125</v>
      </c>
    </row>
    <row r="144" s="13" customFormat="1">
      <c r="A144" s="13"/>
      <c r="B144" s="231"/>
      <c r="C144" s="232"/>
      <c r="D144" s="233" t="s">
        <v>135</v>
      </c>
      <c r="E144" s="234" t="s">
        <v>1</v>
      </c>
      <c r="F144" s="235" t="s">
        <v>328</v>
      </c>
      <c r="G144" s="232"/>
      <c r="H144" s="234" t="s">
        <v>1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1" t="s">
        <v>135</v>
      </c>
      <c r="AU144" s="241" t="s">
        <v>89</v>
      </c>
      <c r="AV144" s="13" t="s">
        <v>87</v>
      </c>
      <c r="AW144" s="13" t="s">
        <v>36</v>
      </c>
      <c r="AX144" s="13" t="s">
        <v>79</v>
      </c>
      <c r="AY144" s="241" t="s">
        <v>125</v>
      </c>
    </row>
    <row r="145" s="14" customFormat="1">
      <c r="A145" s="14"/>
      <c r="B145" s="242"/>
      <c r="C145" s="243"/>
      <c r="D145" s="233" t="s">
        <v>135</v>
      </c>
      <c r="E145" s="244" t="s">
        <v>1</v>
      </c>
      <c r="F145" s="245" t="s">
        <v>691</v>
      </c>
      <c r="G145" s="243"/>
      <c r="H145" s="246">
        <v>-16.754999999999999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2" t="s">
        <v>135</v>
      </c>
      <c r="AU145" s="252" t="s">
        <v>89</v>
      </c>
      <c r="AV145" s="14" t="s">
        <v>89</v>
      </c>
      <c r="AW145" s="14" t="s">
        <v>36</v>
      </c>
      <c r="AX145" s="14" t="s">
        <v>79</v>
      </c>
      <c r="AY145" s="252" t="s">
        <v>125</v>
      </c>
    </row>
    <row r="146" s="15" customFormat="1">
      <c r="A146" s="15"/>
      <c r="B146" s="263"/>
      <c r="C146" s="264"/>
      <c r="D146" s="233" t="s">
        <v>135</v>
      </c>
      <c r="E146" s="265" t="s">
        <v>1</v>
      </c>
      <c r="F146" s="266" t="s">
        <v>161</v>
      </c>
      <c r="G146" s="264"/>
      <c r="H146" s="267">
        <v>79.914999999999992</v>
      </c>
      <c r="I146" s="268"/>
      <c r="J146" s="264"/>
      <c r="K146" s="264"/>
      <c r="L146" s="269"/>
      <c r="M146" s="270"/>
      <c r="N146" s="271"/>
      <c r="O146" s="271"/>
      <c r="P146" s="271"/>
      <c r="Q146" s="271"/>
      <c r="R146" s="271"/>
      <c r="S146" s="271"/>
      <c r="T146" s="272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73" t="s">
        <v>135</v>
      </c>
      <c r="AU146" s="273" t="s">
        <v>89</v>
      </c>
      <c r="AV146" s="15" t="s">
        <v>133</v>
      </c>
      <c r="AW146" s="15" t="s">
        <v>36</v>
      </c>
      <c r="AX146" s="15" t="s">
        <v>87</v>
      </c>
      <c r="AY146" s="273" t="s">
        <v>125</v>
      </c>
    </row>
    <row r="147" s="2" customFormat="1" ht="37.8" customHeight="1">
      <c r="A147" s="38"/>
      <c r="B147" s="39"/>
      <c r="C147" s="218" t="s">
        <v>133</v>
      </c>
      <c r="D147" s="218" t="s">
        <v>128</v>
      </c>
      <c r="E147" s="219" t="s">
        <v>330</v>
      </c>
      <c r="F147" s="220" t="s">
        <v>331</v>
      </c>
      <c r="G147" s="221" t="s">
        <v>155</v>
      </c>
      <c r="H147" s="222">
        <v>79.915000000000006</v>
      </c>
      <c r="I147" s="223"/>
      <c r="J147" s="224">
        <f>ROUND(I147*H147,2)</f>
        <v>0</v>
      </c>
      <c r="K147" s="220" t="s">
        <v>312</v>
      </c>
      <c r="L147" s="44"/>
      <c r="M147" s="225" t="s">
        <v>1</v>
      </c>
      <c r="N147" s="226" t="s">
        <v>44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133</v>
      </c>
      <c r="AT147" s="229" t="s">
        <v>128</v>
      </c>
      <c r="AU147" s="229" t="s">
        <v>89</v>
      </c>
      <c r="AY147" s="17" t="s">
        <v>125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87</v>
      </c>
      <c r="BK147" s="230">
        <f>ROUND(I147*H147,2)</f>
        <v>0</v>
      </c>
      <c r="BL147" s="17" t="s">
        <v>133</v>
      </c>
      <c r="BM147" s="229" t="s">
        <v>692</v>
      </c>
    </row>
    <row r="148" s="14" customFormat="1">
      <c r="A148" s="14"/>
      <c r="B148" s="242"/>
      <c r="C148" s="243"/>
      <c r="D148" s="233" t="s">
        <v>135</v>
      </c>
      <c r="E148" s="244" t="s">
        <v>1</v>
      </c>
      <c r="F148" s="245" t="s">
        <v>693</v>
      </c>
      <c r="G148" s="243"/>
      <c r="H148" s="246">
        <v>79.915000000000006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2" t="s">
        <v>135</v>
      </c>
      <c r="AU148" s="252" t="s">
        <v>89</v>
      </c>
      <c r="AV148" s="14" t="s">
        <v>89</v>
      </c>
      <c r="AW148" s="14" t="s">
        <v>36</v>
      </c>
      <c r="AX148" s="14" t="s">
        <v>87</v>
      </c>
      <c r="AY148" s="252" t="s">
        <v>125</v>
      </c>
    </row>
    <row r="149" s="2" customFormat="1" ht="37.8" customHeight="1">
      <c r="A149" s="38"/>
      <c r="B149" s="39"/>
      <c r="C149" s="218" t="s">
        <v>126</v>
      </c>
      <c r="D149" s="218" t="s">
        <v>128</v>
      </c>
      <c r="E149" s="219" t="s">
        <v>334</v>
      </c>
      <c r="F149" s="220" t="s">
        <v>335</v>
      </c>
      <c r="G149" s="221" t="s">
        <v>155</v>
      </c>
      <c r="H149" s="222">
        <v>5.016</v>
      </c>
      <c r="I149" s="223"/>
      <c r="J149" s="224">
        <f>ROUND(I149*H149,2)</f>
        <v>0</v>
      </c>
      <c r="K149" s="220" t="s">
        <v>312</v>
      </c>
      <c r="L149" s="44"/>
      <c r="M149" s="225" t="s">
        <v>1</v>
      </c>
      <c r="N149" s="226" t="s">
        <v>44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133</v>
      </c>
      <c r="AT149" s="229" t="s">
        <v>128</v>
      </c>
      <c r="AU149" s="229" t="s">
        <v>89</v>
      </c>
      <c r="AY149" s="17" t="s">
        <v>125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87</v>
      </c>
      <c r="BK149" s="230">
        <f>ROUND(I149*H149,2)</f>
        <v>0</v>
      </c>
      <c r="BL149" s="17" t="s">
        <v>133</v>
      </c>
      <c r="BM149" s="229" t="s">
        <v>694</v>
      </c>
    </row>
    <row r="150" s="13" customFormat="1">
      <c r="A150" s="13"/>
      <c r="B150" s="231"/>
      <c r="C150" s="232"/>
      <c r="D150" s="233" t="s">
        <v>135</v>
      </c>
      <c r="E150" s="234" t="s">
        <v>1</v>
      </c>
      <c r="F150" s="235" t="s">
        <v>337</v>
      </c>
      <c r="G150" s="232"/>
      <c r="H150" s="234" t="s">
        <v>1</v>
      </c>
      <c r="I150" s="236"/>
      <c r="J150" s="232"/>
      <c r="K150" s="232"/>
      <c r="L150" s="237"/>
      <c r="M150" s="238"/>
      <c r="N150" s="239"/>
      <c r="O150" s="239"/>
      <c r="P150" s="239"/>
      <c r="Q150" s="239"/>
      <c r="R150" s="239"/>
      <c r="S150" s="239"/>
      <c r="T150" s="24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1" t="s">
        <v>135</v>
      </c>
      <c r="AU150" s="241" t="s">
        <v>89</v>
      </c>
      <c r="AV150" s="13" t="s">
        <v>87</v>
      </c>
      <c r="AW150" s="13" t="s">
        <v>36</v>
      </c>
      <c r="AX150" s="13" t="s">
        <v>79</v>
      </c>
      <c r="AY150" s="241" t="s">
        <v>125</v>
      </c>
    </row>
    <row r="151" s="13" customFormat="1">
      <c r="A151" s="13"/>
      <c r="B151" s="231"/>
      <c r="C151" s="232"/>
      <c r="D151" s="233" t="s">
        <v>135</v>
      </c>
      <c r="E151" s="234" t="s">
        <v>1</v>
      </c>
      <c r="F151" s="235" t="s">
        <v>314</v>
      </c>
      <c r="G151" s="232"/>
      <c r="H151" s="234" t="s">
        <v>1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1" t="s">
        <v>135</v>
      </c>
      <c r="AU151" s="241" t="s">
        <v>89</v>
      </c>
      <c r="AV151" s="13" t="s">
        <v>87</v>
      </c>
      <c r="AW151" s="13" t="s">
        <v>36</v>
      </c>
      <c r="AX151" s="13" t="s">
        <v>79</v>
      </c>
      <c r="AY151" s="241" t="s">
        <v>125</v>
      </c>
    </row>
    <row r="152" s="14" customFormat="1">
      <c r="A152" s="14"/>
      <c r="B152" s="242"/>
      <c r="C152" s="243"/>
      <c r="D152" s="233" t="s">
        <v>135</v>
      </c>
      <c r="E152" s="244" t="s">
        <v>1</v>
      </c>
      <c r="F152" s="245" t="s">
        <v>695</v>
      </c>
      <c r="G152" s="243"/>
      <c r="H152" s="246">
        <v>3.4300000000000002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2" t="s">
        <v>135</v>
      </c>
      <c r="AU152" s="252" t="s">
        <v>89</v>
      </c>
      <c r="AV152" s="14" t="s">
        <v>89</v>
      </c>
      <c r="AW152" s="14" t="s">
        <v>36</v>
      </c>
      <c r="AX152" s="14" t="s">
        <v>79</v>
      </c>
      <c r="AY152" s="252" t="s">
        <v>125</v>
      </c>
    </row>
    <row r="153" s="13" customFormat="1">
      <c r="A153" s="13"/>
      <c r="B153" s="231"/>
      <c r="C153" s="232"/>
      <c r="D153" s="233" t="s">
        <v>135</v>
      </c>
      <c r="E153" s="234" t="s">
        <v>1</v>
      </c>
      <c r="F153" s="235" t="s">
        <v>316</v>
      </c>
      <c r="G153" s="232"/>
      <c r="H153" s="234" t="s">
        <v>1</v>
      </c>
      <c r="I153" s="236"/>
      <c r="J153" s="232"/>
      <c r="K153" s="232"/>
      <c r="L153" s="237"/>
      <c r="M153" s="238"/>
      <c r="N153" s="239"/>
      <c r="O153" s="239"/>
      <c r="P153" s="239"/>
      <c r="Q153" s="239"/>
      <c r="R153" s="239"/>
      <c r="S153" s="239"/>
      <c r="T153" s="24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1" t="s">
        <v>135</v>
      </c>
      <c r="AU153" s="241" t="s">
        <v>89</v>
      </c>
      <c r="AV153" s="13" t="s">
        <v>87</v>
      </c>
      <c r="AW153" s="13" t="s">
        <v>36</v>
      </c>
      <c r="AX153" s="13" t="s">
        <v>79</v>
      </c>
      <c r="AY153" s="241" t="s">
        <v>125</v>
      </c>
    </row>
    <row r="154" s="14" customFormat="1">
      <c r="A154" s="14"/>
      <c r="B154" s="242"/>
      <c r="C154" s="243"/>
      <c r="D154" s="233" t="s">
        <v>135</v>
      </c>
      <c r="E154" s="244" t="s">
        <v>1</v>
      </c>
      <c r="F154" s="245" t="s">
        <v>696</v>
      </c>
      <c r="G154" s="243"/>
      <c r="H154" s="246">
        <v>1.5860000000000001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2" t="s">
        <v>135</v>
      </c>
      <c r="AU154" s="252" t="s">
        <v>89</v>
      </c>
      <c r="AV154" s="14" t="s">
        <v>89</v>
      </c>
      <c r="AW154" s="14" t="s">
        <v>36</v>
      </c>
      <c r="AX154" s="14" t="s">
        <v>79</v>
      </c>
      <c r="AY154" s="252" t="s">
        <v>125</v>
      </c>
    </row>
    <row r="155" s="15" customFormat="1">
      <c r="A155" s="15"/>
      <c r="B155" s="263"/>
      <c r="C155" s="264"/>
      <c r="D155" s="233" t="s">
        <v>135</v>
      </c>
      <c r="E155" s="265" t="s">
        <v>1</v>
      </c>
      <c r="F155" s="266" t="s">
        <v>161</v>
      </c>
      <c r="G155" s="264"/>
      <c r="H155" s="267">
        <v>5.016</v>
      </c>
      <c r="I155" s="268"/>
      <c r="J155" s="264"/>
      <c r="K155" s="264"/>
      <c r="L155" s="269"/>
      <c r="M155" s="270"/>
      <c r="N155" s="271"/>
      <c r="O155" s="271"/>
      <c r="P155" s="271"/>
      <c r="Q155" s="271"/>
      <c r="R155" s="271"/>
      <c r="S155" s="271"/>
      <c r="T155" s="272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3" t="s">
        <v>135</v>
      </c>
      <c r="AU155" s="273" t="s">
        <v>89</v>
      </c>
      <c r="AV155" s="15" t="s">
        <v>133</v>
      </c>
      <c r="AW155" s="15" t="s">
        <v>36</v>
      </c>
      <c r="AX155" s="15" t="s">
        <v>87</v>
      </c>
      <c r="AY155" s="273" t="s">
        <v>125</v>
      </c>
    </row>
    <row r="156" s="2" customFormat="1" ht="37.8" customHeight="1">
      <c r="A156" s="38"/>
      <c r="B156" s="39"/>
      <c r="C156" s="218" t="s">
        <v>169</v>
      </c>
      <c r="D156" s="218" t="s">
        <v>128</v>
      </c>
      <c r="E156" s="219" t="s">
        <v>339</v>
      </c>
      <c r="F156" s="220" t="s">
        <v>340</v>
      </c>
      <c r="G156" s="221" t="s">
        <v>155</v>
      </c>
      <c r="H156" s="222">
        <v>84.930999999999997</v>
      </c>
      <c r="I156" s="223"/>
      <c r="J156" s="224">
        <f>ROUND(I156*H156,2)</f>
        <v>0</v>
      </c>
      <c r="K156" s="220" t="s">
        <v>312</v>
      </c>
      <c r="L156" s="44"/>
      <c r="M156" s="225" t="s">
        <v>1</v>
      </c>
      <c r="N156" s="226" t="s">
        <v>44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133</v>
      </c>
      <c r="AT156" s="229" t="s">
        <v>128</v>
      </c>
      <c r="AU156" s="229" t="s">
        <v>89</v>
      </c>
      <c r="AY156" s="17" t="s">
        <v>125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87</v>
      </c>
      <c r="BK156" s="230">
        <f>ROUND(I156*H156,2)</f>
        <v>0</v>
      </c>
      <c r="BL156" s="17" t="s">
        <v>133</v>
      </c>
      <c r="BM156" s="229" t="s">
        <v>697</v>
      </c>
    </row>
    <row r="157" s="13" customFormat="1">
      <c r="A157" s="13"/>
      <c r="B157" s="231"/>
      <c r="C157" s="232"/>
      <c r="D157" s="233" t="s">
        <v>135</v>
      </c>
      <c r="E157" s="234" t="s">
        <v>1</v>
      </c>
      <c r="F157" s="235" t="s">
        <v>342</v>
      </c>
      <c r="G157" s="232"/>
      <c r="H157" s="234" t="s">
        <v>1</v>
      </c>
      <c r="I157" s="236"/>
      <c r="J157" s="232"/>
      <c r="K157" s="232"/>
      <c r="L157" s="237"/>
      <c r="M157" s="238"/>
      <c r="N157" s="239"/>
      <c r="O157" s="239"/>
      <c r="P157" s="239"/>
      <c r="Q157" s="239"/>
      <c r="R157" s="239"/>
      <c r="S157" s="239"/>
      <c r="T157" s="24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1" t="s">
        <v>135</v>
      </c>
      <c r="AU157" s="241" t="s">
        <v>89</v>
      </c>
      <c r="AV157" s="13" t="s">
        <v>87</v>
      </c>
      <c r="AW157" s="13" t="s">
        <v>36</v>
      </c>
      <c r="AX157" s="13" t="s">
        <v>79</v>
      </c>
      <c r="AY157" s="241" t="s">
        <v>125</v>
      </c>
    </row>
    <row r="158" s="14" customFormat="1">
      <c r="A158" s="14"/>
      <c r="B158" s="242"/>
      <c r="C158" s="243"/>
      <c r="D158" s="233" t="s">
        <v>135</v>
      </c>
      <c r="E158" s="244" t="s">
        <v>1</v>
      </c>
      <c r="F158" s="245" t="s">
        <v>693</v>
      </c>
      <c r="G158" s="243"/>
      <c r="H158" s="246">
        <v>79.915000000000006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2" t="s">
        <v>135</v>
      </c>
      <c r="AU158" s="252" t="s">
        <v>89</v>
      </c>
      <c r="AV158" s="14" t="s">
        <v>89</v>
      </c>
      <c r="AW158" s="14" t="s">
        <v>36</v>
      </c>
      <c r="AX158" s="14" t="s">
        <v>79</v>
      </c>
      <c r="AY158" s="252" t="s">
        <v>125</v>
      </c>
    </row>
    <row r="159" s="13" customFormat="1">
      <c r="A159" s="13"/>
      <c r="B159" s="231"/>
      <c r="C159" s="232"/>
      <c r="D159" s="233" t="s">
        <v>135</v>
      </c>
      <c r="E159" s="234" t="s">
        <v>1</v>
      </c>
      <c r="F159" s="235" t="s">
        <v>343</v>
      </c>
      <c r="G159" s="232"/>
      <c r="H159" s="234" t="s">
        <v>1</v>
      </c>
      <c r="I159" s="236"/>
      <c r="J159" s="232"/>
      <c r="K159" s="232"/>
      <c r="L159" s="237"/>
      <c r="M159" s="238"/>
      <c r="N159" s="239"/>
      <c r="O159" s="239"/>
      <c r="P159" s="239"/>
      <c r="Q159" s="239"/>
      <c r="R159" s="239"/>
      <c r="S159" s="239"/>
      <c r="T159" s="24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1" t="s">
        <v>135</v>
      </c>
      <c r="AU159" s="241" t="s">
        <v>89</v>
      </c>
      <c r="AV159" s="13" t="s">
        <v>87</v>
      </c>
      <c r="AW159" s="13" t="s">
        <v>36</v>
      </c>
      <c r="AX159" s="13" t="s">
        <v>79</v>
      </c>
      <c r="AY159" s="241" t="s">
        <v>125</v>
      </c>
    </row>
    <row r="160" s="14" customFormat="1">
      <c r="A160" s="14"/>
      <c r="B160" s="242"/>
      <c r="C160" s="243"/>
      <c r="D160" s="233" t="s">
        <v>135</v>
      </c>
      <c r="E160" s="244" t="s">
        <v>1</v>
      </c>
      <c r="F160" s="245" t="s">
        <v>698</v>
      </c>
      <c r="G160" s="243"/>
      <c r="H160" s="246">
        <v>5.016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2" t="s">
        <v>135</v>
      </c>
      <c r="AU160" s="252" t="s">
        <v>89</v>
      </c>
      <c r="AV160" s="14" t="s">
        <v>89</v>
      </c>
      <c r="AW160" s="14" t="s">
        <v>36</v>
      </c>
      <c r="AX160" s="14" t="s">
        <v>79</v>
      </c>
      <c r="AY160" s="252" t="s">
        <v>125</v>
      </c>
    </row>
    <row r="161" s="15" customFormat="1">
      <c r="A161" s="15"/>
      <c r="B161" s="263"/>
      <c r="C161" s="264"/>
      <c r="D161" s="233" t="s">
        <v>135</v>
      </c>
      <c r="E161" s="265" t="s">
        <v>1</v>
      </c>
      <c r="F161" s="266" t="s">
        <v>161</v>
      </c>
      <c r="G161" s="264"/>
      <c r="H161" s="267">
        <v>84.931000000000012</v>
      </c>
      <c r="I161" s="268"/>
      <c r="J161" s="264"/>
      <c r="K161" s="264"/>
      <c r="L161" s="269"/>
      <c r="M161" s="270"/>
      <c r="N161" s="271"/>
      <c r="O161" s="271"/>
      <c r="P161" s="271"/>
      <c r="Q161" s="271"/>
      <c r="R161" s="271"/>
      <c r="S161" s="271"/>
      <c r="T161" s="272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3" t="s">
        <v>135</v>
      </c>
      <c r="AU161" s="273" t="s">
        <v>89</v>
      </c>
      <c r="AV161" s="15" t="s">
        <v>133</v>
      </c>
      <c r="AW161" s="15" t="s">
        <v>36</v>
      </c>
      <c r="AX161" s="15" t="s">
        <v>87</v>
      </c>
      <c r="AY161" s="273" t="s">
        <v>125</v>
      </c>
    </row>
    <row r="162" s="2" customFormat="1" ht="37.8" customHeight="1">
      <c r="A162" s="38"/>
      <c r="B162" s="39"/>
      <c r="C162" s="218" t="s">
        <v>175</v>
      </c>
      <c r="D162" s="218" t="s">
        <v>128</v>
      </c>
      <c r="E162" s="219" t="s">
        <v>345</v>
      </c>
      <c r="F162" s="220" t="s">
        <v>346</v>
      </c>
      <c r="G162" s="221" t="s">
        <v>155</v>
      </c>
      <c r="H162" s="222">
        <v>934.24099999999999</v>
      </c>
      <c r="I162" s="223"/>
      <c r="J162" s="224">
        <f>ROUND(I162*H162,2)</f>
        <v>0</v>
      </c>
      <c r="K162" s="220" t="s">
        <v>312</v>
      </c>
      <c r="L162" s="44"/>
      <c r="M162" s="225" t="s">
        <v>1</v>
      </c>
      <c r="N162" s="226" t="s">
        <v>44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133</v>
      </c>
      <c r="AT162" s="229" t="s">
        <v>128</v>
      </c>
      <c r="AU162" s="229" t="s">
        <v>89</v>
      </c>
      <c r="AY162" s="17" t="s">
        <v>125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87</v>
      </c>
      <c r="BK162" s="230">
        <f>ROUND(I162*H162,2)</f>
        <v>0</v>
      </c>
      <c r="BL162" s="17" t="s">
        <v>133</v>
      </c>
      <c r="BM162" s="229" t="s">
        <v>699</v>
      </c>
    </row>
    <row r="163" s="13" customFormat="1">
      <c r="A163" s="13"/>
      <c r="B163" s="231"/>
      <c r="C163" s="232"/>
      <c r="D163" s="233" t="s">
        <v>135</v>
      </c>
      <c r="E163" s="234" t="s">
        <v>1</v>
      </c>
      <c r="F163" s="235" t="s">
        <v>289</v>
      </c>
      <c r="G163" s="232"/>
      <c r="H163" s="234" t="s">
        <v>1</v>
      </c>
      <c r="I163" s="236"/>
      <c r="J163" s="232"/>
      <c r="K163" s="232"/>
      <c r="L163" s="237"/>
      <c r="M163" s="238"/>
      <c r="N163" s="239"/>
      <c r="O163" s="239"/>
      <c r="P163" s="239"/>
      <c r="Q163" s="239"/>
      <c r="R163" s="239"/>
      <c r="S163" s="239"/>
      <c r="T163" s="24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1" t="s">
        <v>135</v>
      </c>
      <c r="AU163" s="241" t="s">
        <v>89</v>
      </c>
      <c r="AV163" s="13" t="s">
        <v>87</v>
      </c>
      <c r="AW163" s="13" t="s">
        <v>36</v>
      </c>
      <c r="AX163" s="13" t="s">
        <v>79</v>
      </c>
      <c r="AY163" s="241" t="s">
        <v>125</v>
      </c>
    </row>
    <row r="164" s="13" customFormat="1">
      <c r="A164" s="13"/>
      <c r="B164" s="231"/>
      <c r="C164" s="232"/>
      <c r="D164" s="233" t="s">
        <v>135</v>
      </c>
      <c r="E164" s="234" t="s">
        <v>1</v>
      </c>
      <c r="F164" s="235" t="s">
        <v>342</v>
      </c>
      <c r="G164" s="232"/>
      <c r="H164" s="234" t="s">
        <v>1</v>
      </c>
      <c r="I164" s="236"/>
      <c r="J164" s="232"/>
      <c r="K164" s="232"/>
      <c r="L164" s="237"/>
      <c r="M164" s="238"/>
      <c r="N164" s="239"/>
      <c r="O164" s="239"/>
      <c r="P164" s="239"/>
      <c r="Q164" s="239"/>
      <c r="R164" s="239"/>
      <c r="S164" s="239"/>
      <c r="T164" s="24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1" t="s">
        <v>135</v>
      </c>
      <c r="AU164" s="241" t="s">
        <v>89</v>
      </c>
      <c r="AV164" s="13" t="s">
        <v>87</v>
      </c>
      <c r="AW164" s="13" t="s">
        <v>36</v>
      </c>
      <c r="AX164" s="13" t="s">
        <v>79</v>
      </c>
      <c r="AY164" s="241" t="s">
        <v>125</v>
      </c>
    </row>
    <row r="165" s="14" customFormat="1">
      <c r="A165" s="14"/>
      <c r="B165" s="242"/>
      <c r="C165" s="243"/>
      <c r="D165" s="233" t="s">
        <v>135</v>
      </c>
      <c r="E165" s="244" t="s">
        <v>1</v>
      </c>
      <c r="F165" s="245" t="s">
        <v>700</v>
      </c>
      <c r="G165" s="243"/>
      <c r="H165" s="246">
        <v>879.06500000000005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2" t="s">
        <v>135</v>
      </c>
      <c r="AU165" s="252" t="s">
        <v>89</v>
      </c>
      <c r="AV165" s="14" t="s">
        <v>89</v>
      </c>
      <c r="AW165" s="14" t="s">
        <v>36</v>
      </c>
      <c r="AX165" s="14" t="s">
        <v>79</v>
      </c>
      <c r="AY165" s="252" t="s">
        <v>125</v>
      </c>
    </row>
    <row r="166" s="13" customFormat="1">
      <c r="A166" s="13"/>
      <c r="B166" s="231"/>
      <c r="C166" s="232"/>
      <c r="D166" s="233" t="s">
        <v>135</v>
      </c>
      <c r="E166" s="234" t="s">
        <v>1</v>
      </c>
      <c r="F166" s="235" t="s">
        <v>343</v>
      </c>
      <c r="G166" s="232"/>
      <c r="H166" s="234" t="s">
        <v>1</v>
      </c>
      <c r="I166" s="236"/>
      <c r="J166" s="232"/>
      <c r="K166" s="232"/>
      <c r="L166" s="237"/>
      <c r="M166" s="238"/>
      <c r="N166" s="239"/>
      <c r="O166" s="239"/>
      <c r="P166" s="239"/>
      <c r="Q166" s="239"/>
      <c r="R166" s="239"/>
      <c r="S166" s="239"/>
      <c r="T166" s="24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1" t="s">
        <v>135</v>
      </c>
      <c r="AU166" s="241" t="s">
        <v>89</v>
      </c>
      <c r="AV166" s="13" t="s">
        <v>87</v>
      </c>
      <c r="AW166" s="13" t="s">
        <v>36</v>
      </c>
      <c r="AX166" s="13" t="s">
        <v>79</v>
      </c>
      <c r="AY166" s="241" t="s">
        <v>125</v>
      </c>
    </row>
    <row r="167" s="14" customFormat="1">
      <c r="A167" s="14"/>
      <c r="B167" s="242"/>
      <c r="C167" s="243"/>
      <c r="D167" s="233" t="s">
        <v>135</v>
      </c>
      <c r="E167" s="244" t="s">
        <v>1</v>
      </c>
      <c r="F167" s="245" t="s">
        <v>701</v>
      </c>
      <c r="G167" s="243"/>
      <c r="H167" s="246">
        <v>55.176000000000002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2" t="s">
        <v>135</v>
      </c>
      <c r="AU167" s="252" t="s">
        <v>89</v>
      </c>
      <c r="AV167" s="14" t="s">
        <v>89</v>
      </c>
      <c r="AW167" s="14" t="s">
        <v>36</v>
      </c>
      <c r="AX167" s="14" t="s">
        <v>79</v>
      </c>
      <c r="AY167" s="252" t="s">
        <v>125</v>
      </c>
    </row>
    <row r="168" s="15" customFormat="1">
      <c r="A168" s="15"/>
      <c r="B168" s="263"/>
      <c r="C168" s="264"/>
      <c r="D168" s="233" t="s">
        <v>135</v>
      </c>
      <c r="E168" s="265" t="s">
        <v>1</v>
      </c>
      <c r="F168" s="266" t="s">
        <v>161</v>
      </c>
      <c r="G168" s="264"/>
      <c r="H168" s="267">
        <v>934.2410000000001</v>
      </c>
      <c r="I168" s="268"/>
      <c r="J168" s="264"/>
      <c r="K168" s="264"/>
      <c r="L168" s="269"/>
      <c r="M168" s="270"/>
      <c r="N168" s="271"/>
      <c r="O168" s="271"/>
      <c r="P168" s="271"/>
      <c r="Q168" s="271"/>
      <c r="R168" s="271"/>
      <c r="S168" s="271"/>
      <c r="T168" s="272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3" t="s">
        <v>135</v>
      </c>
      <c r="AU168" s="273" t="s">
        <v>89</v>
      </c>
      <c r="AV168" s="15" t="s">
        <v>133</v>
      </c>
      <c r="AW168" s="15" t="s">
        <v>36</v>
      </c>
      <c r="AX168" s="15" t="s">
        <v>87</v>
      </c>
      <c r="AY168" s="273" t="s">
        <v>125</v>
      </c>
    </row>
    <row r="169" s="2" customFormat="1" ht="24.15" customHeight="1">
      <c r="A169" s="38"/>
      <c r="B169" s="39"/>
      <c r="C169" s="218" t="s">
        <v>149</v>
      </c>
      <c r="D169" s="218" t="s">
        <v>128</v>
      </c>
      <c r="E169" s="219" t="s">
        <v>350</v>
      </c>
      <c r="F169" s="220" t="s">
        <v>351</v>
      </c>
      <c r="G169" s="221" t="s">
        <v>155</v>
      </c>
      <c r="H169" s="222">
        <v>84.930999999999997</v>
      </c>
      <c r="I169" s="223"/>
      <c r="J169" s="224">
        <f>ROUND(I169*H169,2)</f>
        <v>0</v>
      </c>
      <c r="K169" s="220" t="s">
        <v>312</v>
      </c>
      <c r="L169" s="44"/>
      <c r="M169" s="225" t="s">
        <v>1</v>
      </c>
      <c r="N169" s="226" t="s">
        <v>44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133</v>
      </c>
      <c r="AT169" s="229" t="s">
        <v>128</v>
      </c>
      <c r="AU169" s="229" t="s">
        <v>89</v>
      </c>
      <c r="AY169" s="17" t="s">
        <v>125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87</v>
      </c>
      <c r="BK169" s="230">
        <f>ROUND(I169*H169,2)</f>
        <v>0</v>
      </c>
      <c r="BL169" s="17" t="s">
        <v>133</v>
      </c>
      <c r="BM169" s="229" t="s">
        <v>702</v>
      </c>
    </row>
    <row r="170" s="13" customFormat="1">
      <c r="A170" s="13"/>
      <c r="B170" s="231"/>
      <c r="C170" s="232"/>
      <c r="D170" s="233" t="s">
        <v>135</v>
      </c>
      <c r="E170" s="234" t="s">
        <v>1</v>
      </c>
      <c r="F170" s="235" t="s">
        <v>342</v>
      </c>
      <c r="G170" s="232"/>
      <c r="H170" s="234" t="s">
        <v>1</v>
      </c>
      <c r="I170" s="236"/>
      <c r="J170" s="232"/>
      <c r="K170" s="232"/>
      <c r="L170" s="237"/>
      <c r="M170" s="238"/>
      <c r="N170" s="239"/>
      <c r="O170" s="239"/>
      <c r="P170" s="239"/>
      <c r="Q170" s="239"/>
      <c r="R170" s="239"/>
      <c r="S170" s="239"/>
      <c r="T170" s="240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1" t="s">
        <v>135</v>
      </c>
      <c r="AU170" s="241" t="s">
        <v>89</v>
      </c>
      <c r="AV170" s="13" t="s">
        <v>87</v>
      </c>
      <c r="AW170" s="13" t="s">
        <v>36</v>
      </c>
      <c r="AX170" s="13" t="s">
        <v>79</v>
      </c>
      <c r="AY170" s="241" t="s">
        <v>125</v>
      </c>
    </row>
    <row r="171" s="14" customFormat="1">
      <c r="A171" s="14"/>
      <c r="B171" s="242"/>
      <c r="C171" s="243"/>
      <c r="D171" s="233" t="s">
        <v>135</v>
      </c>
      <c r="E171" s="244" t="s">
        <v>1</v>
      </c>
      <c r="F171" s="245" t="s">
        <v>693</v>
      </c>
      <c r="G171" s="243"/>
      <c r="H171" s="246">
        <v>79.915000000000006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2" t="s">
        <v>135</v>
      </c>
      <c r="AU171" s="252" t="s">
        <v>89</v>
      </c>
      <c r="AV171" s="14" t="s">
        <v>89</v>
      </c>
      <c r="AW171" s="14" t="s">
        <v>36</v>
      </c>
      <c r="AX171" s="14" t="s">
        <v>79</v>
      </c>
      <c r="AY171" s="252" t="s">
        <v>125</v>
      </c>
    </row>
    <row r="172" s="13" customFormat="1">
      <c r="A172" s="13"/>
      <c r="B172" s="231"/>
      <c r="C172" s="232"/>
      <c r="D172" s="233" t="s">
        <v>135</v>
      </c>
      <c r="E172" s="234" t="s">
        <v>1</v>
      </c>
      <c r="F172" s="235" t="s">
        <v>343</v>
      </c>
      <c r="G172" s="232"/>
      <c r="H172" s="234" t="s">
        <v>1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1" t="s">
        <v>135</v>
      </c>
      <c r="AU172" s="241" t="s">
        <v>89</v>
      </c>
      <c r="AV172" s="13" t="s">
        <v>87</v>
      </c>
      <c r="AW172" s="13" t="s">
        <v>36</v>
      </c>
      <c r="AX172" s="13" t="s">
        <v>79</v>
      </c>
      <c r="AY172" s="241" t="s">
        <v>125</v>
      </c>
    </row>
    <row r="173" s="14" customFormat="1">
      <c r="A173" s="14"/>
      <c r="B173" s="242"/>
      <c r="C173" s="243"/>
      <c r="D173" s="233" t="s">
        <v>135</v>
      </c>
      <c r="E173" s="244" t="s">
        <v>1</v>
      </c>
      <c r="F173" s="245" t="s">
        <v>698</v>
      </c>
      <c r="G173" s="243"/>
      <c r="H173" s="246">
        <v>5.016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2" t="s">
        <v>135</v>
      </c>
      <c r="AU173" s="252" t="s">
        <v>89</v>
      </c>
      <c r="AV173" s="14" t="s">
        <v>89</v>
      </c>
      <c r="AW173" s="14" t="s">
        <v>36</v>
      </c>
      <c r="AX173" s="14" t="s">
        <v>79</v>
      </c>
      <c r="AY173" s="252" t="s">
        <v>125</v>
      </c>
    </row>
    <row r="174" s="15" customFormat="1">
      <c r="A174" s="15"/>
      <c r="B174" s="263"/>
      <c r="C174" s="264"/>
      <c r="D174" s="233" t="s">
        <v>135</v>
      </c>
      <c r="E174" s="265" t="s">
        <v>1</v>
      </c>
      <c r="F174" s="266" t="s">
        <v>161</v>
      </c>
      <c r="G174" s="264"/>
      <c r="H174" s="267">
        <v>84.931000000000012</v>
      </c>
      <c r="I174" s="268"/>
      <c r="J174" s="264"/>
      <c r="K174" s="264"/>
      <c r="L174" s="269"/>
      <c r="M174" s="270"/>
      <c r="N174" s="271"/>
      <c r="O174" s="271"/>
      <c r="P174" s="271"/>
      <c r="Q174" s="271"/>
      <c r="R174" s="271"/>
      <c r="S174" s="271"/>
      <c r="T174" s="272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3" t="s">
        <v>135</v>
      </c>
      <c r="AU174" s="273" t="s">
        <v>89</v>
      </c>
      <c r="AV174" s="15" t="s">
        <v>133</v>
      </c>
      <c r="AW174" s="15" t="s">
        <v>36</v>
      </c>
      <c r="AX174" s="15" t="s">
        <v>87</v>
      </c>
      <c r="AY174" s="273" t="s">
        <v>125</v>
      </c>
    </row>
    <row r="175" s="2" customFormat="1" ht="21.75" customHeight="1">
      <c r="A175" s="38"/>
      <c r="B175" s="39"/>
      <c r="C175" s="218" t="s">
        <v>184</v>
      </c>
      <c r="D175" s="218" t="s">
        <v>128</v>
      </c>
      <c r="E175" s="219" t="s">
        <v>353</v>
      </c>
      <c r="F175" s="220" t="s">
        <v>354</v>
      </c>
      <c r="G175" s="221" t="s">
        <v>140</v>
      </c>
      <c r="H175" s="222">
        <v>154.44</v>
      </c>
      <c r="I175" s="223"/>
      <c r="J175" s="224">
        <f>ROUND(I175*H175,2)</f>
        <v>0</v>
      </c>
      <c r="K175" s="220" t="s">
        <v>312</v>
      </c>
      <c r="L175" s="44"/>
      <c r="M175" s="225" t="s">
        <v>1</v>
      </c>
      <c r="N175" s="226" t="s">
        <v>44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133</v>
      </c>
      <c r="AT175" s="229" t="s">
        <v>128</v>
      </c>
      <c r="AU175" s="229" t="s">
        <v>89</v>
      </c>
      <c r="AY175" s="17" t="s">
        <v>125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87</v>
      </c>
      <c r="BK175" s="230">
        <f>ROUND(I175*H175,2)</f>
        <v>0</v>
      </c>
      <c r="BL175" s="17" t="s">
        <v>133</v>
      </c>
      <c r="BM175" s="229" t="s">
        <v>703</v>
      </c>
    </row>
    <row r="176" s="13" customFormat="1">
      <c r="A176" s="13"/>
      <c r="B176" s="231"/>
      <c r="C176" s="232"/>
      <c r="D176" s="233" t="s">
        <v>135</v>
      </c>
      <c r="E176" s="234" t="s">
        <v>1</v>
      </c>
      <c r="F176" s="235" t="s">
        <v>356</v>
      </c>
      <c r="G176" s="232"/>
      <c r="H176" s="234" t="s">
        <v>1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1" t="s">
        <v>135</v>
      </c>
      <c r="AU176" s="241" t="s">
        <v>89</v>
      </c>
      <c r="AV176" s="13" t="s">
        <v>87</v>
      </c>
      <c r="AW176" s="13" t="s">
        <v>36</v>
      </c>
      <c r="AX176" s="13" t="s">
        <v>79</v>
      </c>
      <c r="AY176" s="241" t="s">
        <v>125</v>
      </c>
    </row>
    <row r="177" s="13" customFormat="1">
      <c r="A177" s="13"/>
      <c r="B177" s="231"/>
      <c r="C177" s="232"/>
      <c r="D177" s="233" t="s">
        <v>135</v>
      </c>
      <c r="E177" s="234" t="s">
        <v>1</v>
      </c>
      <c r="F177" s="235" t="s">
        <v>324</v>
      </c>
      <c r="G177" s="232"/>
      <c r="H177" s="234" t="s">
        <v>1</v>
      </c>
      <c r="I177" s="236"/>
      <c r="J177" s="232"/>
      <c r="K177" s="232"/>
      <c r="L177" s="237"/>
      <c r="M177" s="238"/>
      <c r="N177" s="239"/>
      <c r="O177" s="239"/>
      <c r="P177" s="239"/>
      <c r="Q177" s="239"/>
      <c r="R177" s="239"/>
      <c r="S177" s="239"/>
      <c r="T177" s="24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1" t="s">
        <v>135</v>
      </c>
      <c r="AU177" s="241" t="s">
        <v>89</v>
      </c>
      <c r="AV177" s="13" t="s">
        <v>87</v>
      </c>
      <c r="AW177" s="13" t="s">
        <v>36</v>
      </c>
      <c r="AX177" s="13" t="s">
        <v>79</v>
      </c>
      <c r="AY177" s="241" t="s">
        <v>125</v>
      </c>
    </row>
    <row r="178" s="14" customFormat="1">
      <c r="A178" s="14"/>
      <c r="B178" s="242"/>
      <c r="C178" s="243"/>
      <c r="D178" s="233" t="s">
        <v>135</v>
      </c>
      <c r="E178" s="244" t="s">
        <v>1</v>
      </c>
      <c r="F178" s="245" t="s">
        <v>357</v>
      </c>
      <c r="G178" s="243"/>
      <c r="H178" s="246">
        <v>154.44</v>
      </c>
      <c r="I178" s="247"/>
      <c r="J178" s="243"/>
      <c r="K178" s="243"/>
      <c r="L178" s="248"/>
      <c r="M178" s="249"/>
      <c r="N178" s="250"/>
      <c r="O178" s="250"/>
      <c r="P178" s="250"/>
      <c r="Q178" s="250"/>
      <c r="R178" s="250"/>
      <c r="S178" s="250"/>
      <c r="T178" s="251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2" t="s">
        <v>135</v>
      </c>
      <c r="AU178" s="252" t="s">
        <v>89</v>
      </c>
      <c r="AV178" s="14" t="s">
        <v>89</v>
      </c>
      <c r="AW178" s="14" t="s">
        <v>36</v>
      </c>
      <c r="AX178" s="14" t="s">
        <v>87</v>
      </c>
      <c r="AY178" s="252" t="s">
        <v>125</v>
      </c>
    </row>
    <row r="179" s="2" customFormat="1" ht="24.15" customHeight="1">
      <c r="A179" s="38"/>
      <c r="B179" s="39"/>
      <c r="C179" s="218" t="s">
        <v>193</v>
      </c>
      <c r="D179" s="218" t="s">
        <v>128</v>
      </c>
      <c r="E179" s="219" t="s">
        <v>358</v>
      </c>
      <c r="F179" s="220" t="s">
        <v>359</v>
      </c>
      <c r="G179" s="221" t="s">
        <v>140</v>
      </c>
      <c r="H179" s="222">
        <v>21.48</v>
      </c>
      <c r="I179" s="223"/>
      <c r="J179" s="224">
        <f>ROUND(I179*H179,2)</f>
        <v>0</v>
      </c>
      <c r="K179" s="220" t="s">
        <v>312</v>
      </c>
      <c r="L179" s="44"/>
      <c r="M179" s="225" t="s">
        <v>1</v>
      </c>
      <c r="N179" s="226" t="s">
        <v>44</v>
      </c>
      <c r="O179" s="91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133</v>
      </c>
      <c r="AT179" s="229" t="s">
        <v>128</v>
      </c>
      <c r="AU179" s="229" t="s">
        <v>89</v>
      </c>
      <c r="AY179" s="17" t="s">
        <v>125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87</v>
      </c>
      <c r="BK179" s="230">
        <f>ROUND(I179*H179,2)</f>
        <v>0</v>
      </c>
      <c r="BL179" s="17" t="s">
        <v>133</v>
      </c>
      <c r="BM179" s="229" t="s">
        <v>704</v>
      </c>
    </row>
    <row r="180" s="13" customFormat="1">
      <c r="A180" s="13"/>
      <c r="B180" s="231"/>
      <c r="C180" s="232"/>
      <c r="D180" s="233" t="s">
        <v>135</v>
      </c>
      <c r="E180" s="234" t="s">
        <v>1</v>
      </c>
      <c r="F180" s="235" t="s">
        <v>314</v>
      </c>
      <c r="G180" s="232"/>
      <c r="H180" s="234" t="s">
        <v>1</v>
      </c>
      <c r="I180" s="236"/>
      <c r="J180" s="232"/>
      <c r="K180" s="232"/>
      <c r="L180" s="237"/>
      <c r="M180" s="238"/>
      <c r="N180" s="239"/>
      <c r="O180" s="239"/>
      <c r="P180" s="239"/>
      <c r="Q180" s="239"/>
      <c r="R180" s="239"/>
      <c r="S180" s="239"/>
      <c r="T180" s="24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1" t="s">
        <v>135</v>
      </c>
      <c r="AU180" s="241" t="s">
        <v>89</v>
      </c>
      <c r="AV180" s="13" t="s">
        <v>87</v>
      </c>
      <c r="AW180" s="13" t="s">
        <v>36</v>
      </c>
      <c r="AX180" s="13" t="s">
        <v>79</v>
      </c>
      <c r="AY180" s="241" t="s">
        <v>125</v>
      </c>
    </row>
    <row r="181" s="14" customFormat="1">
      <c r="A181" s="14"/>
      <c r="B181" s="242"/>
      <c r="C181" s="243"/>
      <c r="D181" s="233" t="s">
        <v>135</v>
      </c>
      <c r="E181" s="244" t="s">
        <v>1</v>
      </c>
      <c r="F181" s="245" t="s">
        <v>705</v>
      </c>
      <c r="G181" s="243"/>
      <c r="H181" s="246">
        <v>8.1600000000000001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2" t="s">
        <v>135</v>
      </c>
      <c r="AU181" s="252" t="s">
        <v>89</v>
      </c>
      <c r="AV181" s="14" t="s">
        <v>89</v>
      </c>
      <c r="AW181" s="14" t="s">
        <v>36</v>
      </c>
      <c r="AX181" s="14" t="s">
        <v>79</v>
      </c>
      <c r="AY181" s="252" t="s">
        <v>125</v>
      </c>
    </row>
    <row r="182" s="13" customFormat="1">
      <c r="A182" s="13"/>
      <c r="B182" s="231"/>
      <c r="C182" s="232"/>
      <c r="D182" s="233" t="s">
        <v>135</v>
      </c>
      <c r="E182" s="234" t="s">
        <v>1</v>
      </c>
      <c r="F182" s="235" t="s">
        <v>316</v>
      </c>
      <c r="G182" s="232"/>
      <c r="H182" s="234" t="s">
        <v>1</v>
      </c>
      <c r="I182" s="236"/>
      <c r="J182" s="232"/>
      <c r="K182" s="232"/>
      <c r="L182" s="237"/>
      <c r="M182" s="238"/>
      <c r="N182" s="239"/>
      <c r="O182" s="239"/>
      <c r="P182" s="239"/>
      <c r="Q182" s="239"/>
      <c r="R182" s="239"/>
      <c r="S182" s="239"/>
      <c r="T182" s="24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1" t="s">
        <v>135</v>
      </c>
      <c r="AU182" s="241" t="s">
        <v>89</v>
      </c>
      <c r="AV182" s="13" t="s">
        <v>87</v>
      </c>
      <c r="AW182" s="13" t="s">
        <v>36</v>
      </c>
      <c r="AX182" s="13" t="s">
        <v>79</v>
      </c>
      <c r="AY182" s="241" t="s">
        <v>125</v>
      </c>
    </row>
    <row r="183" s="14" customFormat="1">
      <c r="A183" s="14"/>
      <c r="B183" s="242"/>
      <c r="C183" s="243"/>
      <c r="D183" s="233" t="s">
        <v>135</v>
      </c>
      <c r="E183" s="244" t="s">
        <v>1</v>
      </c>
      <c r="F183" s="245" t="s">
        <v>706</v>
      </c>
      <c r="G183" s="243"/>
      <c r="H183" s="246">
        <v>13.32</v>
      </c>
      <c r="I183" s="247"/>
      <c r="J183" s="243"/>
      <c r="K183" s="243"/>
      <c r="L183" s="248"/>
      <c r="M183" s="249"/>
      <c r="N183" s="250"/>
      <c r="O183" s="250"/>
      <c r="P183" s="250"/>
      <c r="Q183" s="250"/>
      <c r="R183" s="250"/>
      <c r="S183" s="250"/>
      <c r="T183" s="25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2" t="s">
        <v>135</v>
      </c>
      <c r="AU183" s="252" t="s">
        <v>89</v>
      </c>
      <c r="AV183" s="14" t="s">
        <v>89</v>
      </c>
      <c r="AW183" s="14" t="s">
        <v>36</v>
      </c>
      <c r="AX183" s="14" t="s">
        <v>79</v>
      </c>
      <c r="AY183" s="252" t="s">
        <v>125</v>
      </c>
    </row>
    <row r="184" s="15" customFormat="1">
      <c r="A184" s="15"/>
      <c r="B184" s="263"/>
      <c r="C184" s="264"/>
      <c r="D184" s="233" t="s">
        <v>135</v>
      </c>
      <c r="E184" s="265" t="s">
        <v>1</v>
      </c>
      <c r="F184" s="266" t="s">
        <v>161</v>
      </c>
      <c r="G184" s="264"/>
      <c r="H184" s="267">
        <v>21.48</v>
      </c>
      <c r="I184" s="268"/>
      <c r="J184" s="264"/>
      <c r="K184" s="264"/>
      <c r="L184" s="269"/>
      <c r="M184" s="270"/>
      <c r="N184" s="271"/>
      <c r="O184" s="271"/>
      <c r="P184" s="271"/>
      <c r="Q184" s="271"/>
      <c r="R184" s="271"/>
      <c r="S184" s="271"/>
      <c r="T184" s="272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73" t="s">
        <v>135</v>
      </c>
      <c r="AU184" s="273" t="s">
        <v>89</v>
      </c>
      <c r="AV184" s="15" t="s">
        <v>133</v>
      </c>
      <c r="AW184" s="15" t="s">
        <v>36</v>
      </c>
      <c r="AX184" s="15" t="s">
        <v>87</v>
      </c>
      <c r="AY184" s="273" t="s">
        <v>125</v>
      </c>
    </row>
    <row r="185" s="2" customFormat="1" ht="24.15" customHeight="1">
      <c r="A185" s="38"/>
      <c r="B185" s="39"/>
      <c r="C185" s="218" t="s">
        <v>200</v>
      </c>
      <c r="D185" s="218" t="s">
        <v>128</v>
      </c>
      <c r="E185" s="219" t="s">
        <v>363</v>
      </c>
      <c r="F185" s="220" t="s">
        <v>364</v>
      </c>
      <c r="G185" s="221" t="s">
        <v>148</v>
      </c>
      <c r="H185" s="222">
        <v>152.87600000000001</v>
      </c>
      <c r="I185" s="223"/>
      <c r="J185" s="224">
        <f>ROUND(I185*H185,2)</f>
        <v>0</v>
      </c>
      <c r="K185" s="220" t="s">
        <v>312</v>
      </c>
      <c r="L185" s="44"/>
      <c r="M185" s="225" t="s">
        <v>1</v>
      </c>
      <c r="N185" s="226" t="s">
        <v>44</v>
      </c>
      <c r="O185" s="91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133</v>
      </c>
      <c r="AT185" s="229" t="s">
        <v>128</v>
      </c>
      <c r="AU185" s="229" t="s">
        <v>89</v>
      </c>
      <c r="AY185" s="17" t="s">
        <v>125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87</v>
      </c>
      <c r="BK185" s="230">
        <f>ROUND(I185*H185,2)</f>
        <v>0</v>
      </c>
      <c r="BL185" s="17" t="s">
        <v>133</v>
      </c>
      <c r="BM185" s="229" t="s">
        <v>707</v>
      </c>
    </row>
    <row r="186" s="13" customFormat="1">
      <c r="A186" s="13"/>
      <c r="B186" s="231"/>
      <c r="C186" s="232"/>
      <c r="D186" s="233" t="s">
        <v>135</v>
      </c>
      <c r="E186" s="234" t="s">
        <v>1</v>
      </c>
      <c r="F186" s="235" t="s">
        <v>342</v>
      </c>
      <c r="G186" s="232"/>
      <c r="H186" s="234" t="s">
        <v>1</v>
      </c>
      <c r="I186" s="236"/>
      <c r="J186" s="232"/>
      <c r="K186" s="232"/>
      <c r="L186" s="237"/>
      <c r="M186" s="238"/>
      <c r="N186" s="239"/>
      <c r="O186" s="239"/>
      <c r="P186" s="239"/>
      <c r="Q186" s="239"/>
      <c r="R186" s="239"/>
      <c r="S186" s="239"/>
      <c r="T186" s="24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1" t="s">
        <v>135</v>
      </c>
      <c r="AU186" s="241" t="s">
        <v>89</v>
      </c>
      <c r="AV186" s="13" t="s">
        <v>87</v>
      </c>
      <c r="AW186" s="13" t="s">
        <v>36</v>
      </c>
      <c r="AX186" s="13" t="s">
        <v>79</v>
      </c>
      <c r="AY186" s="241" t="s">
        <v>125</v>
      </c>
    </row>
    <row r="187" s="14" customFormat="1">
      <c r="A187" s="14"/>
      <c r="B187" s="242"/>
      <c r="C187" s="243"/>
      <c r="D187" s="233" t="s">
        <v>135</v>
      </c>
      <c r="E187" s="244" t="s">
        <v>1</v>
      </c>
      <c r="F187" s="245" t="s">
        <v>708</v>
      </c>
      <c r="G187" s="243"/>
      <c r="H187" s="246">
        <v>143.84700000000001</v>
      </c>
      <c r="I187" s="247"/>
      <c r="J187" s="243"/>
      <c r="K187" s="243"/>
      <c r="L187" s="248"/>
      <c r="M187" s="249"/>
      <c r="N187" s="250"/>
      <c r="O187" s="250"/>
      <c r="P187" s="250"/>
      <c r="Q187" s="250"/>
      <c r="R187" s="250"/>
      <c r="S187" s="250"/>
      <c r="T187" s="251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2" t="s">
        <v>135</v>
      </c>
      <c r="AU187" s="252" t="s">
        <v>89</v>
      </c>
      <c r="AV187" s="14" t="s">
        <v>89</v>
      </c>
      <c r="AW187" s="14" t="s">
        <v>36</v>
      </c>
      <c r="AX187" s="14" t="s">
        <v>79</v>
      </c>
      <c r="AY187" s="252" t="s">
        <v>125</v>
      </c>
    </row>
    <row r="188" s="13" customFormat="1">
      <c r="A188" s="13"/>
      <c r="B188" s="231"/>
      <c r="C188" s="232"/>
      <c r="D188" s="233" t="s">
        <v>135</v>
      </c>
      <c r="E188" s="234" t="s">
        <v>1</v>
      </c>
      <c r="F188" s="235" t="s">
        <v>343</v>
      </c>
      <c r="G188" s="232"/>
      <c r="H188" s="234" t="s">
        <v>1</v>
      </c>
      <c r="I188" s="236"/>
      <c r="J188" s="232"/>
      <c r="K188" s="232"/>
      <c r="L188" s="237"/>
      <c r="M188" s="238"/>
      <c r="N188" s="239"/>
      <c r="O188" s="239"/>
      <c r="P188" s="239"/>
      <c r="Q188" s="239"/>
      <c r="R188" s="239"/>
      <c r="S188" s="239"/>
      <c r="T188" s="24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1" t="s">
        <v>135</v>
      </c>
      <c r="AU188" s="241" t="s">
        <v>89</v>
      </c>
      <c r="AV188" s="13" t="s">
        <v>87</v>
      </c>
      <c r="AW188" s="13" t="s">
        <v>36</v>
      </c>
      <c r="AX188" s="13" t="s">
        <v>79</v>
      </c>
      <c r="AY188" s="241" t="s">
        <v>125</v>
      </c>
    </row>
    <row r="189" s="14" customFormat="1">
      <c r="A189" s="14"/>
      <c r="B189" s="242"/>
      <c r="C189" s="243"/>
      <c r="D189" s="233" t="s">
        <v>135</v>
      </c>
      <c r="E189" s="244" t="s">
        <v>1</v>
      </c>
      <c r="F189" s="245" t="s">
        <v>709</v>
      </c>
      <c r="G189" s="243"/>
      <c r="H189" s="246">
        <v>9.0289999999999999</v>
      </c>
      <c r="I189" s="247"/>
      <c r="J189" s="243"/>
      <c r="K189" s="243"/>
      <c r="L189" s="248"/>
      <c r="M189" s="249"/>
      <c r="N189" s="250"/>
      <c r="O189" s="250"/>
      <c r="P189" s="250"/>
      <c r="Q189" s="250"/>
      <c r="R189" s="250"/>
      <c r="S189" s="250"/>
      <c r="T189" s="25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2" t="s">
        <v>135</v>
      </c>
      <c r="AU189" s="252" t="s">
        <v>89</v>
      </c>
      <c r="AV189" s="14" t="s">
        <v>89</v>
      </c>
      <c r="AW189" s="14" t="s">
        <v>36</v>
      </c>
      <c r="AX189" s="14" t="s">
        <v>79</v>
      </c>
      <c r="AY189" s="252" t="s">
        <v>125</v>
      </c>
    </row>
    <row r="190" s="15" customFormat="1">
      <c r="A190" s="15"/>
      <c r="B190" s="263"/>
      <c r="C190" s="264"/>
      <c r="D190" s="233" t="s">
        <v>135</v>
      </c>
      <c r="E190" s="265" t="s">
        <v>1</v>
      </c>
      <c r="F190" s="266" t="s">
        <v>161</v>
      </c>
      <c r="G190" s="264"/>
      <c r="H190" s="267">
        <v>152.87600000000001</v>
      </c>
      <c r="I190" s="268"/>
      <c r="J190" s="264"/>
      <c r="K190" s="264"/>
      <c r="L190" s="269"/>
      <c r="M190" s="270"/>
      <c r="N190" s="271"/>
      <c r="O190" s="271"/>
      <c r="P190" s="271"/>
      <c r="Q190" s="271"/>
      <c r="R190" s="271"/>
      <c r="S190" s="271"/>
      <c r="T190" s="272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73" t="s">
        <v>135</v>
      </c>
      <c r="AU190" s="273" t="s">
        <v>89</v>
      </c>
      <c r="AV190" s="15" t="s">
        <v>133</v>
      </c>
      <c r="AW190" s="15" t="s">
        <v>36</v>
      </c>
      <c r="AX190" s="15" t="s">
        <v>87</v>
      </c>
      <c r="AY190" s="273" t="s">
        <v>125</v>
      </c>
    </row>
    <row r="191" s="2" customFormat="1" ht="24.15" customHeight="1">
      <c r="A191" s="38"/>
      <c r="B191" s="39"/>
      <c r="C191" s="218" t="s">
        <v>207</v>
      </c>
      <c r="D191" s="218" t="s">
        <v>128</v>
      </c>
      <c r="E191" s="219" t="s">
        <v>368</v>
      </c>
      <c r="F191" s="220" t="s">
        <v>369</v>
      </c>
      <c r="G191" s="221" t="s">
        <v>155</v>
      </c>
      <c r="H191" s="222">
        <v>63.359000000000002</v>
      </c>
      <c r="I191" s="223"/>
      <c r="J191" s="224">
        <f>ROUND(I191*H191,2)</f>
        <v>0</v>
      </c>
      <c r="K191" s="220" t="s">
        <v>312</v>
      </c>
      <c r="L191" s="44"/>
      <c r="M191" s="225" t="s">
        <v>1</v>
      </c>
      <c r="N191" s="226" t="s">
        <v>44</v>
      </c>
      <c r="O191" s="91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133</v>
      </c>
      <c r="AT191" s="229" t="s">
        <v>128</v>
      </c>
      <c r="AU191" s="229" t="s">
        <v>89</v>
      </c>
      <c r="AY191" s="17" t="s">
        <v>125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87</v>
      </c>
      <c r="BK191" s="230">
        <f>ROUND(I191*H191,2)</f>
        <v>0</v>
      </c>
      <c r="BL191" s="17" t="s">
        <v>133</v>
      </c>
      <c r="BM191" s="229" t="s">
        <v>710</v>
      </c>
    </row>
    <row r="192" s="13" customFormat="1">
      <c r="A192" s="13"/>
      <c r="B192" s="231"/>
      <c r="C192" s="232"/>
      <c r="D192" s="233" t="s">
        <v>135</v>
      </c>
      <c r="E192" s="234" t="s">
        <v>1</v>
      </c>
      <c r="F192" s="235" t="s">
        <v>371</v>
      </c>
      <c r="G192" s="232"/>
      <c r="H192" s="234" t="s">
        <v>1</v>
      </c>
      <c r="I192" s="236"/>
      <c r="J192" s="232"/>
      <c r="K192" s="232"/>
      <c r="L192" s="237"/>
      <c r="M192" s="238"/>
      <c r="N192" s="239"/>
      <c r="O192" s="239"/>
      <c r="P192" s="239"/>
      <c r="Q192" s="239"/>
      <c r="R192" s="239"/>
      <c r="S192" s="239"/>
      <c r="T192" s="240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1" t="s">
        <v>135</v>
      </c>
      <c r="AU192" s="241" t="s">
        <v>89</v>
      </c>
      <c r="AV192" s="13" t="s">
        <v>87</v>
      </c>
      <c r="AW192" s="13" t="s">
        <v>36</v>
      </c>
      <c r="AX192" s="13" t="s">
        <v>79</v>
      </c>
      <c r="AY192" s="241" t="s">
        <v>125</v>
      </c>
    </row>
    <row r="193" s="14" customFormat="1">
      <c r="A193" s="14"/>
      <c r="B193" s="242"/>
      <c r="C193" s="243"/>
      <c r="D193" s="233" t="s">
        <v>135</v>
      </c>
      <c r="E193" s="244" t="s">
        <v>1</v>
      </c>
      <c r="F193" s="245" t="s">
        <v>711</v>
      </c>
      <c r="G193" s="243"/>
      <c r="H193" s="246">
        <v>67.718000000000004</v>
      </c>
      <c r="I193" s="247"/>
      <c r="J193" s="243"/>
      <c r="K193" s="243"/>
      <c r="L193" s="248"/>
      <c r="M193" s="249"/>
      <c r="N193" s="250"/>
      <c r="O193" s="250"/>
      <c r="P193" s="250"/>
      <c r="Q193" s="250"/>
      <c r="R193" s="250"/>
      <c r="S193" s="250"/>
      <c r="T193" s="251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2" t="s">
        <v>135</v>
      </c>
      <c r="AU193" s="252" t="s">
        <v>89</v>
      </c>
      <c r="AV193" s="14" t="s">
        <v>89</v>
      </c>
      <c r="AW193" s="14" t="s">
        <v>36</v>
      </c>
      <c r="AX193" s="14" t="s">
        <v>79</v>
      </c>
      <c r="AY193" s="252" t="s">
        <v>125</v>
      </c>
    </row>
    <row r="194" s="13" customFormat="1">
      <c r="A194" s="13"/>
      <c r="B194" s="231"/>
      <c r="C194" s="232"/>
      <c r="D194" s="233" t="s">
        <v>135</v>
      </c>
      <c r="E194" s="234" t="s">
        <v>1</v>
      </c>
      <c r="F194" s="235" t="s">
        <v>373</v>
      </c>
      <c r="G194" s="232"/>
      <c r="H194" s="234" t="s">
        <v>1</v>
      </c>
      <c r="I194" s="236"/>
      <c r="J194" s="232"/>
      <c r="K194" s="232"/>
      <c r="L194" s="237"/>
      <c r="M194" s="238"/>
      <c r="N194" s="239"/>
      <c r="O194" s="239"/>
      <c r="P194" s="239"/>
      <c r="Q194" s="239"/>
      <c r="R194" s="239"/>
      <c r="S194" s="239"/>
      <c r="T194" s="24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1" t="s">
        <v>135</v>
      </c>
      <c r="AU194" s="241" t="s">
        <v>89</v>
      </c>
      <c r="AV194" s="13" t="s">
        <v>87</v>
      </c>
      <c r="AW194" s="13" t="s">
        <v>36</v>
      </c>
      <c r="AX194" s="13" t="s">
        <v>79</v>
      </c>
      <c r="AY194" s="241" t="s">
        <v>125</v>
      </c>
    </row>
    <row r="195" s="13" customFormat="1">
      <c r="A195" s="13"/>
      <c r="B195" s="231"/>
      <c r="C195" s="232"/>
      <c r="D195" s="233" t="s">
        <v>135</v>
      </c>
      <c r="E195" s="234" t="s">
        <v>1</v>
      </c>
      <c r="F195" s="235" t="s">
        <v>374</v>
      </c>
      <c r="G195" s="232"/>
      <c r="H195" s="234" t="s">
        <v>1</v>
      </c>
      <c r="I195" s="236"/>
      <c r="J195" s="232"/>
      <c r="K195" s="232"/>
      <c r="L195" s="237"/>
      <c r="M195" s="238"/>
      <c r="N195" s="239"/>
      <c r="O195" s="239"/>
      <c r="P195" s="239"/>
      <c r="Q195" s="239"/>
      <c r="R195" s="239"/>
      <c r="S195" s="239"/>
      <c r="T195" s="24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1" t="s">
        <v>135</v>
      </c>
      <c r="AU195" s="241" t="s">
        <v>89</v>
      </c>
      <c r="AV195" s="13" t="s">
        <v>87</v>
      </c>
      <c r="AW195" s="13" t="s">
        <v>36</v>
      </c>
      <c r="AX195" s="13" t="s">
        <v>79</v>
      </c>
      <c r="AY195" s="241" t="s">
        <v>125</v>
      </c>
    </row>
    <row r="196" s="14" customFormat="1">
      <c r="A196" s="14"/>
      <c r="B196" s="242"/>
      <c r="C196" s="243"/>
      <c r="D196" s="233" t="s">
        <v>135</v>
      </c>
      <c r="E196" s="244" t="s">
        <v>1</v>
      </c>
      <c r="F196" s="245" t="s">
        <v>712</v>
      </c>
      <c r="G196" s="243"/>
      <c r="H196" s="246">
        <v>-8.1099999999999994</v>
      </c>
      <c r="I196" s="247"/>
      <c r="J196" s="243"/>
      <c r="K196" s="243"/>
      <c r="L196" s="248"/>
      <c r="M196" s="249"/>
      <c r="N196" s="250"/>
      <c r="O196" s="250"/>
      <c r="P196" s="250"/>
      <c r="Q196" s="250"/>
      <c r="R196" s="250"/>
      <c r="S196" s="250"/>
      <c r="T196" s="25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2" t="s">
        <v>135</v>
      </c>
      <c r="AU196" s="252" t="s">
        <v>89</v>
      </c>
      <c r="AV196" s="14" t="s">
        <v>89</v>
      </c>
      <c r="AW196" s="14" t="s">
        <v>36</v>
      </c>
      <c r="AX196" s="14" t="s">
        <v>79</v>
      </c>
      <c r="AY196" s="252" t="s">
        <v>125</v>
      </c>
    </row>
    <row r="197" s="13" customFormat="1">
      <c r="A197" s="13"/>
      <c r="B197" s="231"/>
      <c r="C197" s="232"/>
      <c r="D197" s="233" t="s">
        <v>135</v>
      </c>
      <c r="E197" s="234" t="s">
        <v>1</v>
      </c>
      <c r="F197" s="235" t="s">
        <v>376</v>
      </c>
      <c r="G197" s="232"/>
      <c r="H197" s="234" t="s">
        <v>1</v>
      </c>
      <c r="I197" s="236"/>
      <c r="J197" s="232"/>
      <c r="K197" s="232"/>
      <c r="L197" s="237"/>
      <c r="M197" s="238"/>
      <c r="N197" s="239"/>
      <c r="O197" s="239"/>
      <c r="P197" s="239"/>
      <c r="Q197" s="239"/>
      <c r="R197" s="239"/>
      <c r="S197" s="239"/>
      <c r="T197" s="24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1" t="s">
        <v>135</v>
      </c>
      <c r="AU197" s="241" t="s">
        <v>89</v>
      </c>
      <c r="AV197" s="13" t="s">
        <v>87</v>
      </c>
      <c r="AW197" s="13" t="s">
        <v>36</v>
      </c>
      <c r="AX197" s="13" t="s">
        <v>79</v>
      </c>
      <c r="AY197" s="241" t="s">
        <v>125</v>
      </c>
    </row>
    <row r="198" s="14" customFormat="1">
      <c r="A198" s="14"/>
      <c r="B198" s="242"/>
      <c r="C198" s="243"/>
      <c r="D198" s="233" t="s">
        <v>135</v>
      </c>
      <c r="E198" s="244" t="s">
        <v>1</v>
      </c>
      <c r="F198" s="245" t="s">
        <v>377</v>
      </c>
      <c r="G198" s="243"/>
      <c r="H198" s="246">
        <v>-5.2990000000000004</v>
      </c>
      <c r="I198" s="247"/>
      <c r="J198" s="243"/>
      <c r="K198" s="243"/>
      <c r="L198" s="248"/>
      <c r="M198" s="249"/>
      <c r="N198" s="250"/>
      <c r="O198" s="250"/>
      <c r="P198" s="250"/>
      <c r="Q198" s="250"/>
      <c r="R198" s="250"/>
      <c r="S198" s="250"/>
      <c r="T198" s="25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2" t="s">
        <v>135</v>
      </c>
      <c r="AU198" s="252" t="s">
        <v>89</v>
      </c>
      <c r="AV198" s="14" t="s">
        <v>89</v>
      </c>
      <c r="AW198" s="14" t="s">
        <v>36</v>
      </c>
      <c r="AX198" s="14" t="s">
        <v>79</v>
      </c>
      <c r="AY198" s="252" t="s">
        <v>125</v>
      </c>
    </row>
    <row r="199" s="13" customFormat="1">
      <c r="A199" s="13"/>
      <c r="B199" s="231"/>
      <c r="C199" s="232"/>
      <c r="D199" s="233" t="s">
        <v>135</v>
      </c>
      <c r="E199" s="234" t="s">
        <v>1</v>
      </c>
      <c r="F199" s="235" t="s">
        <v>378</v>
      </c>
      <c r="G199" s="232"/>
      <c r="H199" s="234" t="s">
        <v>1</v>
      </c>
      <c r="I199" s="236"/>
      <c r="J199" s="232"/>
      <c r="K199" s="232"/>
      <c r="L199" s="237"/>
      <c r="M199" s="238"/>
      <c r="N199" s="239"/>
      <c r="O199" s="239"/>
      <c r="P199" s="239"/>
      <c r="Q199" s="239"/>
      <c r="R199" s="239"/>
      <c r="S199" s="239"/>
      <c r="T199" s="240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1" t="s">
        <v>135</v>
      </c>
      <c r="AU199" s="241" t="s">
        <v>89</v>
      </c>
      <c r="AV199" s="13" t="s">
        <v>87</v>
      </c>
      <c r="AW199" s="13" t="s">
        <v>36</v>
      </c>
      <c r="AX199" s="13" t="s">
        <v>79</v>
      </c>
      <c r="AY199" s="241" t="s">
        <v>125</v>
      </c>
    </row>
    <row r="200" s="13" customFormat="1">
      <c r="A200" s="13"/>
      <c r="B200" s="231"/>
      <c r="C200" s="232"/>
      <c r="D200" s="233" t="s">
        <v>135</v>
      </c>
      <c r="E200" s="234" t="s">
        <v>1</v>
      </c>
      <c r="F200" s="235" t="s">
        <v>379</v>
      </c>
      <c r="G200" s="232"/>
      <c r="H200" s="234" t="s">
        <v>1</v>
      </c>
      <c r="I200" s="236"/>
      <c r="J200" s="232"/>
      <c r="K200" s="232"/>
      <c r="L200" s="237"/>
      <c r="M200" s="238"/>
      <c r="N200" s="239"/>
      <c r="O200" s="239"/>
      <c r="P200" s="239"/>
      <c r="Q200" s="239"/>
      <c r="R200" s="239"/>
      <c r="S200" s="239"/>
      <c r="T200" s="240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1" t="s">
        <v>135</v>
      </c>
      <c r="AU200" s="241" t="s">
        <v>89</v>
      </c>
      <c r="AV200" s="13" t="s">
        <v>87</v>
      </c>
      <c r="AW200" s="13" t="s">
        <v>36</v>
      </c>
      <c r="AX200" s="13" t="s">
        <v>79</v>
      </c>
      <c r="AY200" s="241" t="s">
        <v>125</v>
      </c>
    </row>
    <row r="201" s="14" customFormat="1">
      <c r="A201" s="14"/>
      <c r="B201" s="242"/>
      <c r="C201" s="243"/>
      <c r="D201" s="233" t="s">
        <v>135</v>
      </c>
      <c r="E201" s="244" t="s">
        <v>1</v>
      </c>
      <c r="F201" s="245" t="s">
        <v>713</v>
      </c>
      <c r="G201" s="243"/>
      <c r="H201" s="246">
        <v>3.593</v>
      </c>
      <c r="I201" s="247"/>
      <c r="J201" s="243"/>
      <c r="K201" s="243"/>
      <c r="L201" s="248"/>
      <c r="M201" s="249"/>
      <c r="N201" s="250"/>
      <c r="O201" s="250"/>
      <c r="P201" s="250"/>
      <c r="Q201" s="250"/>
      <c r="R201" s="250"/>
      <c r="S201" s="250"/>
      <c r="T201" s="25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2" t="s">
        <v>135</v>
      </c>
      <c r="AU201" s="252" t="s">
        <v>89</v>
      </c>
      <c r="AV201" s="14" t="s">
        <v>89</v>
      </c>
      <c r="AW201" s="14" t="s">
        <v>36</v>
      </c>
      <c r="AX201" s="14" t="s">
        <v>79</v>
      </c>
      <c r="AY201" s="252" t="s">
        <v>125</v>
      </c>
    </row>
    <row r="202" s="13" customFormat="1">
      <c r="A202" s="13"/>
      <c r="B202" s="231"/>
      <c r="C202" s="232"/>
      <c r="D202" s="233" t="s">
        <v>135</v>
      </c>
      <c r="E202" s="234" t="s">
        <v>1</v>
      </c>
      <c r="F202" s="235" t="s">
        <v>381</v>
      </c>
      <c r="G202" s="232"/>
      <c r="H202" s="234" t="s">
        <v>1</v>
      </c>
      <c r="I202" s="236"/>
      <c r="J202" s="232"/>
      <c r="K202" s="232"/>
      <c r="L202" s="237"/>
      <c r="M202" s="238"/>
      <c r="N202" s="239"/>
      <c r="O202" s="239"/>
      <c r="P202" s="239"/>
      <c r="Q202" s="239"/>
      <c r="R202" s="239"/>
      <c r="S202" s="239"/>
      <c r="T202" s="24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1" t="s">
        <v>135</v>
      </c>
      <c r="AU202" s="241" t="s">
        <v>89</v>
      </c>
      <c r="AV202" s="13" t="s">
        <v>87</v>
      </c>
      <c r="AW202" s="13" t="s">
        <v>36</v>
      </c>
      <c r="AX202" s="13" t="s">
        <v>79</v>
      </c>
      <c r="AY202" s="241" t="s">
        <v>125</v>
      </c>
    </row>
    <row r="203" s="14" customFormat="1">
      <c r="A203" s="14"/>
      <c r="B203" s="242"/>
      <c r="C203" s="243"/>
      <c r="D203" s="233" t="s">
        <v>135</v>
      </c>
      <c r="E203" s="244" t="s">
        <v>1</v>
      </c>
      <c r="F203" s="245" t="s">
        <v>714</v>
      </c>
      <c r="G203" s="243"/>
      <c r="H203" s="246">
        <v>5.4569999999999999</v>
      </c>
      <c r="I203" s="247"/>
      <c r="J203" s="243"/>
      <c r="K203" s="243"/>
      <c r="L203" s="248"/>
      <c r="M203" s="249"/>
      <c r="N203" s="250"/>
      <c r="O203" s="250"/>
      <c r="P203" s="250"/>
      <c r="Q203" s="250"/>
      <c r="R203" s="250"/>
      <c r="S203" s="250"/>
      <c r="T203" s="251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2" t="s">
        <v>135</v>
      </c>
      <c r="AU203" s="252" t="s">
        <v>89</v>
      </c>
      <c r="AV203" s="14" t="s">
        <v>89</v>
      </c>
      <c r="AW203" s="14" t="s">
        <v>36</v>
      </c>
      <c r="AX203" s="14" t="s">
        <v>79</v>
      </c>
      <c r="AY203" s="252" t="s">
        <v>125</v>
      </c>
    </row>
    <row r="204" s="15" customFormat="1">
      <c r="A204" s="15"/>
      <c r="B204" s="263"/>
      <c r="C204" s="264"/>
      <c r="D204" s="233" t="s">
        <v>135</v>
      </c>
      <c r="E204" s="265" t="s">
        <v>1</v>
      </c>
      <c r="F204" s="266" t="s">
        <v>161</v>
      </c>
      <c r="G204" s="264"/>
      <c r="H204" s="267">
        <v>63.359000000000002</v>
      </c>
      <c r="I204" s="268"/>
      <c r="J204" s="264"/>
      <c r="K204" s="264"/>
      <c r="L204" s="269"/>
      <c r="M204" s="270"/>
      <c r="N204" s="271"/>
      <c r="O204" s="271"/>
      <c r="P204" s="271"/>
      <c r="Q204" s="271"/>
      <c r="R204" s="271"/>
      <c r="S204" s="271"/>
      <c r="T204" s="272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73" t="s">
        <v>135</v>
      </c>
      <c r="AU204" s="273" t="s">
        <v>89</v>
      </c>
      <c r="AV204" s="15" t="s">
        <v>133</v>
      </c>
      <c r="AW204" s="15" t="s">
        <v>36</v>
      </c>
      <c r="AX204" s="15" t="s">
        <v>87</v>
      </c>
      <c r="AY204" s="273" t="s">
        <v>125</v>
      </c>
    </row>
    <row r="205" s="2" customFormat="1" ht="16.5" customHeight="1">
      <c r="A205" s="38"/>
      <c r="B205" s="39"/>
      <c r="C205" s="253" t="s">
        <v>213</v>
      </c>
      <c r="D205" s="253" t="s">
        <v>145</v>
      </c>
      <c r="E205" s="254" t="s">
        <v>383</v>
      </c>
      <c r="F205" s="255" t="s">
        <v>384</v>
      </c>
      <c r="G205" s="256" t="s">
        <v>148</v>
      </c>
      <c r="H205" s="257">
        <v>126.718</v>
      </c>
      <c r="I205" s="258"/>
      <c r="J205" s="259">
        <f>ROUND(I205*H205,2)</f>
        <v>0</v>
      </c>
      <c r="K205" s="255" t="s">
        <v>312</v>
      </c>
      <c r="L205" s="260"/>
      <c r="M205" s="261" t="s">
        <v>1</v>
      </c>
      <c r="N205" s="262" t="s">
        <v>44</v>
      </c>
      <c r="O205" s="91"/>
      <c r="P205" s="227">
        <f>O205*H205</f>
        <v>0</v>
      </c>
      <c r="Q205" s="227">
        <v>1</v>
      </c>
      <c r="R205" s="227">
        <f>Q205*H205</f>
        <v>126.718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149</v>
      </c>
      <c r="AT205" s="229" t="s">
        <v>145</v>
      </c>
      <c r="AU205" s="229" t="s">
        <v>89</v>
      </c>
      <c r="AY205" s="17" t="s">
        <v>125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87</v>
      </c>
      <c r="BK205" s="230">
        <f>ROUND(I205*H205,2)</f>
        <v>0</v>
      </c>
      <c r="BL205" s="17" t="s">
        <v>133</v>
      </c>
      <c r="BM205" s="229" t="s">
        <v>715</v>
      </c>
    </row>
    <row r="206" s="14" customFormat="1">
      <c r="A206" s="14"/>
      <c r="B206" s="242"/>
      <c r="C206" s="243"/>
      <c r="D206" s="233" t="s">
        <v>135</v>
      </c>
      <c r="E206" s="243"/>
      <c r="F206" s="245" t="s">
        <v>716</v>
      </c>
      <c r="G206" s="243"/>
      <c r="H206" s="246">
        <v>126.718</v>
      </c>
      <c r="I206" s="247"/>
      <c r="J206" s="243"/>
      <c r="K206" s="243"/>
      <c r="L206" s="248"/>
      <c r="M206" s="249"/>
      <c r="N206" s="250"/>
      <c r="O206" s="250"/>
      <c r="P206" s="250"/>
      <c r="Q206" s="250"/>
      <c r="R206" s="250"/>
      <c r="S206" s="250"/>
      <c r="T206" s="25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2" t="s">
        <v>135</v>
      </c>
      <c r="AU206" s="252" t="s">
        <v>89</v>
      </c>
      <c r="AV206" s="14" t="s">
        <v>89</v>
      </c>
      <c r="AW206" s="14" t="s">
        <v>4</v>
      </c>
      <c r="AX206" s="14" t="s">
        <v>87</v>
      </c>
      <c r="AY206" s="252" t="s">
        <v>125</v>
      </c>
    </row>
    <row r="207" s="2" customFormat="1" ht="24.15" customHeight="1">
      <c r="A207" s="38"/>
      <c r="B207" s="39"/>
      <c r="C207" s="218" t="s">
        <v>217</v>
      </c>
      <c r="D207" s="218" t="s">
        <v>128</v>
      </c>
      <c r="E207" s="219" t="s">
        <v>387</v>
      </c>
      <c r="F207" s="220" t="s">
        <v>388</v>
      </c>
      <c r="G207" s="221" t="s">
        <v>140</v>
      </c>
      <c r="H207" s="222">
        <v>123.968</v>
      </c>
      <c r="I207" s="223"/>
      <c r="J207" s="224">
        <f>ROUND(I207*H207,2)</f>
        <v>0</v>
      </c>
      <c r="K207" s="220" t="s">
        <v>312</v>
      </c>
      <c r="L207" s="44"/>
      <c r="M207" s="225" t="s">
        <v>1</v>
      </c>
      <c r="N207" s="226" t="s">
        <v>44</v>
      </c>
      <c r="O207" s="91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133</v>
      </c>
      <c r="AT207" s="229" t="s">
        <v>128</v>
      </c>
      <c r="AU207" s="229" t="s">
        <v>89</v>
      </c>
      <c r="AY207" s="17" t="s">
        <v>125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87</v>
      </c>
      <c r="BK207" s="230">
        <f>ROUND(I207*H207,2)</f>
        <v>0</v>
      </c>
      <c r="BL207" s="17" t="s">
        <v>133</v>
      </c>
      <c r="BM207" s="229" t="s">
        <v>717</v>
      </c>
    </row>
    <row r="208" s="13" customFormat="1">
      <c r="A208" s="13"/>
      <c r="B208" s="231"/>
      <c r="C208" s="232"/>
      <c r="D208" s="233" t="s">
        <v>135</v>
      </c>
      <c r="E208" s="234" t="s">
        <v>1</v>
      </c>
      <c r="F208" s="235" t="s">
        <v>314</v>
      </c>
      <c r="G208" s="232"/>
      <c r="H208" s="234" t="s">
        <v>1</v>
      </c>
      <c r="I208" s="236"/>
      <c r="J208" s="232"/>
      <c r="K208" s="232"/>
      <c r="L208" s="237"/>
      <c r="M208" s="238"/>
      <c r="N208" s="239"/>
      <c r="O208" s="239"/>
      <c r="P208" s="239"/>
      <c r="Q208" s="239"/>
      <c r="R208" s="239"/>
      <c r="S208" s="239"/>
      <c r="T208" s="240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1" t="s">
        <v>135</v>
      </c>
      <c r="AU208" s="241" t="s">
        <v>89</v>
      </c>
      <c r="AV208" s="13" t="s">
        <v>87</v>
      </c>
      <c r="AW208" s="13" t="s">
        <v>36</v>
      </c>
      <c r="AX208" s="13" t="s">
        <v>79</v>
      </c>
      <c r="AY208" s="241" t="s">
        <v>125</v>
      </c>
    </row>
    <row r="209" s="14" customFormat="1">
      <c r="A209" s="14"/>
      <c r="B209" s="242"/>
      <c r="C209" s="243"/>
      <c r="D209" s="233" t="s">
        <v>135</v>
      </c>
      <c r="E209" s="244" t="s">
        <v>1</v>
      </c>
      <c r="F209" s="245" t="s">
        <v>718</v>
      </c>
      <c r="G209" s="243"/>
      <c r="H209" s="246">
        <v>62.399999999999999</v>
      </c>
      <c r="I209" s="247"/>
      <c r="J209" s="243"/>
      <c r="K209" s="243"/>
      <c r="L209" s="248"/>
      <c r="M209" s="249"/>
      <c r="N209" s="250"/>
      <c r="O209" s="250"/>
      <c r="P209" s="250"/>
      <c r="Q209" s="250"/>
      <c r="R209" s="250"/>
      <c r="S209" s="250"/>
      <c r="T209" s="251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2" t="s">
        <v>135</v>
      </c>
      <c r="AU209" s="252" t="s">
        <v>89</v>
      </c>
      <c r="AV209" s="14" t="s">
        <v>89</v>
      </c>
      <c r="AW209" s="14" t="s">
        <v>36</v>
      </c>
      <c r="AX209" s="14" t="s">
        <v>79</v>
      </c>
      <c r="AY209" s="252" t="s">
        <v>125</v>
      </c>
    </row>
    <row r="210" s="13" customFormat="1">
      <c r="A210" s="13"/>
      <c r="B210" s="231"/>
      <c r="C210" s="232"/>
      <c r="D210" s="233" t="s">
        <v>135</v>
      </c>
      <c r="E210" s="234" t="s">
        <v>1</v>
      </c>
      <c r="F210" s="235" t="s">
        <v>316</v>
      </c>
      <c r="G210" s="232"/>
      <c r="H210" s="234" t="s">
        <v>1</v>
      </c>
      <c r="I210" s="236"/>
      <c r="J210" s="232"/>
      <c r="K210" s="232"/>
      <c r="L210" s="237"/>
      <c r="M210" s="238"/>
      <c r="N210" s="239"/>
      <c r="O210" s="239"/>
      <c r="P210" s="239"/>
      <c r="Q210" s="239"/>
      <c r="R210" s="239"/>
      <c r="S210" s="239"/>
      <c r="T210" s="24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1" t="s">
        <v>135</v>
      </c>
      <c r="AU210" s="241" t="s">
        <v>89</v>
      </c>
      <c r="AV210" s="13" t="s">
        <v>87</v>
      </c>
      <c r="AW210" s="13" t="s">
        <v>36</v>
      </c>
      <c r="AX210" s="13" t="s">
        <v>79</v>
      </c>
      <c r="AY210" s="241" t="s">
        <v>125</v>
      </c>
    </row>
    <row r="211" s="14" customFormat="1">
      <c r="A211" s="14"/>
      <c r="B211" s="242"/>
      <c r="C211" s="243"/>
      <c r="D211" s="233" t="s">
        <v>135</v>
      </c>
      <c r="E211" s="244" t="s">
        <v>1</v>
      </c>
      <c r="F211" s="245" t="s">
        <v>719</v>
      </c>
      <c r="G211" s="243"/>
      <c r="H211" s="246">
        <v>61.567999999999998</v>
      </c>
      <c r="I211" s="247"/>
      <c r="J211" s="243"/>
      <c r="K211" s="243"/>
      <c r="L211" s="248"/>
      <c r="M211" s="249"/>
      <c r="N211" s="250"/>
      <c r="O211" s="250"/>
      <c r="P211" s="250"/>
      <c r="Q211" s="250"/>
      <c r="R211" s="250"/>
      <c r="S211" s="250"/>
      <c r="T211" s="25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2" t="s">
        <v>135</v>
      </c>
      <c r="AU211" s="252" t="s">
        <v>89</v>
      </c>
      <c r="AV211" s="14" t="s">
        <v>89</v>
      </c>
      <c r="AW211" s="14" t="s">
        <v>36</v>
      </c>
      <c r="AX211" s="14" t="s">
        <v>79</v>
      </c>
      <c r="AY211" s="252" t="s">
        <v>125</v>
      </c>
    </row>
    <row r="212" s="15" customFormat="1">
      <c r="A212" s="15"/>
      <c r="B212" s="263"/>
      <c r="C212" s="264"/>
      <c r="D212" s="233" t="s">
        <v>135</v>
      </c>
      <c r="E212" s="265" t="s">
        <v>1</v>
      </c>
      <c r="F212" s="266" t="s">
        <v>161</v>
      </c>
      <c r="G212" s="264"/>
      <c r="H212" s="267">
        <v>123.96799999999999</v>
      </c>
      <c r="I212" s="268"/>
      <c r="J212" s="264"/>
      <c r="K212" s="264"/>
      <c r="L212" s="269"/>
      <c r="M212" s="270"/>
      <c r="N212" s="271"/>
      <c r="O212" s="271"/>
      <c r="P212" s="271"/>
      <c r="Q212" s="271"/>
      <c r="R212" s="271"/>
      <c r="S212" s="271"/>
      <c r="T212" s="272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73" t="s">
        <v>135</v>
      </c>
      <c r="AU212" s="273" t="s">
        <v>89</v>
      </c>
      <c r="AV212" s="15" t="s">
        <v>133</v>
      </c>
      <c r="AW212" s="15" t="s">
        <v>36</v>
      </c>
      <c r="AX212" s="15" t="s">
        <v>87</v>
      </c>
      <c r="AY212" s="273" t="s">
        <v>125</v>
      </c>
    </row>
    <row r="213" s="2" customFormat="1" ht="16.5" customHeight="1">
      <c r="A213" s="38"/>
      <c r="B213" s="39"/>
      <c r="C213" s="253" t="s">
        <v>8</v>
      </c>
      <c r="D213" s="253" t="s">
        <v>145</v>
      </c>
      <c r="E213" s="254" t="s">
        <v>392</v>
      </c>
      <c r="F213" s="255" t="s">
        <v>393</v>
      </c>
      <c r="G213" s="256" t="s">
        <v>394</v>
      </c>
      <c r="H213" s="257">
        <v>2.4790000000000001</v>
      </c>
      <c r="I213" s="258"/>
      <c r="J213" s="259">
        <f>ROUND(I213*H213,2)</f>
        <v>0</v>
      </c>
      <c r="K213" s="255" t="s">
        <v>312</v>
      </c>
      <c r="L213" s="260"/>
      <c r="M213" s="261" t="s">
        <v>1</v>
      </c>
      <c r="N213" s="262" t="s">
        <v>44</v>
      </c>
      <c r="O213" s="91"/>
      <c r="P213" s="227">
        <f>O213*H213</f>
        <v>0</v>
      </c>
      <c r="Q213" s="227">
        <v>0.001</v>
      </c>
      <c r="R213" s="227">
        <f>Q213*H213</f>
        <v>0.0024790000000000003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149</v>
      </c>
      <c r="AT213" s="229" t="s">
        <v>145</v>
      </c>
      <c r="AU213" s="229" t="s">
        <v>89</v>
      </c>
      <c r="AY213" s="17" t="s">
        <v>125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87</v>
      </c>
      <c r="BK213" s="230">
        <f>ROUND(I213*H213,2)</f>
        <v>0</v>
      </c>
      <c r="BL213" s="17" t="s">
        <v>133</v>
      </c>
      <c r="BM213" s="229" t="s">
        <v>720</v>
      </c>
    </row>
    <row r="214" s="14" customFormat="1">
      <c r="A214" s="14"/>
      <c r="B214" s="242"/>
      <c r="C214" s="243"/>
      <c r="D214" s="233" t="s">
        <v>135</v>
      </c>
      <c r="E214" s="243"/>
      <c r="F214" s="245" t="s">
        <v>721</v>
      </c>
      <c r="G214" s="243"/>
      <c r="H214" s="246">
        <v>2.4790000000000001</v>
      </c>
      <c r="I214" s="247"/>
      <c r="J214" s="243"/>
      <c r="K214" s="243"/>
      <c r="L214" s="248"/>
      <c r="M214" s="249"/>
      <c r="N214" s="250"/>
      <c r="O214" s="250"/>
      <c r="P214" s="250"/>
      <c r="Q214" s="250"/>
      <c r="R214" s="250"/>
      <c r="S214" s="250"/>
      <c r="T214" s="25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2" t="s">
        <v>135</v>
      </c>
      <c r="AU214" s="252" t="s">
        <v>89</v>
      </c>
      <c r="AV214" s="14" t="s">
        <v>89</v>
      </c>
      <c r="AW214" s="14" t="s">
        <v>4</v>
      </c>
      <c r="AX214" s="14" t="s">
        <v>87</v>
      </c>
      <c r="AY214" s="252" t="s">
        <v>125</v>
      </c>
    </row>
    <row r="215" s="2" customFormat="1" ht="24.15" customHeight="1">
      <c r="A215" s="38"/>
      <c r="B215" s="39"/>
      <c r="C215" s="218" t="s">
        <v>226</v>
      </c>
      <c r="D215" s="218" t="s">
        <v>128</v>
      </c>
      <c r="E215" s="219" t="s">
        <v>397</v>
      </c>
      <c r="F215" s="220" t="s">
        <v>398</v>
      </c>
      <c r="G215" s="221" t="s">
        <v>140</v>
      </c>
      <c r="H215" s="222">
        <v>23.75</v>
      </c>
      <c r="I215" s="223"/>
      <c r="J215" s="224">
        <f>ROUND(I215*H215,2)</f>
        <v>0</v>
      </c>
      <c r="K215" s="220" t="s">
        <v>312</v>
      </c>
      <c r="L215" s="44"/>
      <c r="M215" s="225" t="s">
        <v>1</v>
      </c>
      <c r="N215" s="226" t="s">
        <v>44</v>
      </c>
      <c r="O215" s="91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133</v>
      </c>
      <c r="AT215" s="229" t="s">
        <v>128</v>
      </c>
      <c r="AU215" s="229" t="s">
        <v>89</v>
      </c>
      <c r="AY215" s="17" t="s">
        <v>125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87</v>
      </c>
      <c r="BK215" s="230">
        <f>ROUND(I215*H215,2)</f>
        <v>0</v>
      </c>
      <c r="BL215" s="17" t="s">
        <v>133</v>
      </c>
      <c r="BM215" s="229" t="s">
        <v>722</v>
      </c>
    </row>
    <row r="216" s="13" customFormat="1">
      <c r="A216" s="13"/>
      <c r="B216" s="231"/>
      <c r="C216" s="232"/>
      <c r="D216" s="233" t="s">
        <v>135</v>
      </c>
      <c r="E216" s="234" t="s">
        <v>1</v>
      </c>
      <c r="F216" s="235" t="s">
        <v>324</v>
      </c>
      <c r="G216" s="232"/>
      <c r="H216" s="234" t="s">
        <v>1</v>
      </c>
      <c r="I216" s="236"/>
      <c r="J216" s="232"/>
      <c r="K216" s="232"/>
      <c r="L216" s="237"/>
      <c r="M216" s="238"/>
      <c r="N216" s="239"/>
      <c r="O216" s="239"/>
      <c r="P216" s="239"/>
      <c r="Q216" s="239"/>
      <c r="R216" s="239"/>
      <c r="S216" s="239"/>
      <c r="T216" s="24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1" t="s">
        <v>135</v>
      </c>
      <c r="AU216" s="241" t="s">
        <v>89</v>
      </c>
      <c r="AV216" s="13" t="s">
        <v>87</v>
      </c>
      <c r="AW216" s="13" t="s">
        <v>36</v>
      </c>
      <c r="AX216" s="13" t="s">
        <v>79</v>
      </c>
      <c r="AY216" s="241" t="s">
        <v>125</v>
      </c>
    </row>
    <row r="217" s="14" customFormat="1">
      <c r="A217" s="14"/>
      <c r="B217" s="242"/>
      <c r="C217" s="243"/>
      <c r="D217" s="233" t="s">
        <v>135</v>
      </c>
      <c r="E217" s="244" t="s">
        <v>1</v>
      </c>
      <c r="F217" s="245" t="s">
        <v>400</v>
      </c>
      <c r="G217" s="243"/>
      <c r="H217" s="246">
        <v>23.75</v>
      </c>
      <c r="I217" s="247"/>
      <c r="J217" s="243"/>
      <c r="K217" s="243"/>
      <c r="L217" s="248"/>
      <c r="M217" s="249"/>
      <c r="N217" s="250"/>
      <c r="O217" s="250"/>
      <c r="P217" s="250"/>
      <c r="Q217" s="250"/>
      <c r="R217" s="250"/>
      <c r="S217" s="250"/>
      <c r="T217" s="25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2" t="s">
        <v>135</v>
      </c>
      <c r="AU217" s="252" t="s">
        <v>89</v>
      </c>
      <c r="AV217" s="14" t="s">
        <v>89</v>
      </c>
      <c r="AW217" s="14" t="s">
        <v>36</v>
      </c>
      <c r="AX217" s="14" t="s">
        <v>87</v>
      </c>
      <c r="AY217" s="252" t="s">
        <v>125</v>
      </c>
    </row>
    <row r="218" s="2" customFormat="1" ht="24.15" customHeight="1">
      <c r="A218" s="38"/>
      <c r="B218" s="39"/>
      <c r="C218" s="218" t="s">
        <v>232</v>
      </c>
      <c r="D218" s="218" t="s">
        <v>128</v>
      </c>
      <c r="E218" s="219" t="s">
        <v>401</v>
      </c>
      <c r="F218" s="220" t="s">
        <v>402</v>
      </c>
      <c r="G218" s="221" t="s">
        <v>140</v>
      </c>
      <c r="H218" s="222">
        <v>48.256</v>
      </c>
      <c r="I218" s="223"/>
      <c r="J218" s="224">
        <f>ROUND(I218*H218,2)</f>
        <v>0</v>
      </c>
      <c r="K218" s="220" t="s">
        <v>312</v>
      </c>
      <c r="L218" s="44"/>
      <c r="M218" s="225" t="s">
        <v>1</v>
      </c>
      <c r="N218" s="226" t="s">
        <v>44</v>
      </c>
      <c r="O218" s="91"/>
      <c r="P218" s="227">
        <f>O218*H218</f>
        <v>0</v>
      </c>
      <c r="Q218" s="227">
        <v>0</v>
      </c>
      <c r="R218" s="227">
        <f>Q218*H218</f>
        <v>0</v>
      </c>
      <c r="S218" s="227">
        <v>0</v>
      </c>
      <c r="T218" s="228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9" t="s">
        <v>133</v>
      </c>
      <c r="AT218" s="229" t="s">
        <v>128</v>
      </c>
      <c r="AU218" s="229" t="s">
        <v>89</v>
      </c>
      <c r="AY218" s="17" t="s">
        <v>125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17" t="s">
        <v>87</v>
      </c>
      <c r="BK218" s="230">
        <f>ROUND(I218*H218,2)</f>
        <v>0</v>
      </c>
      <c r="BL218" s="17" t="s">
        <v>133</v>
      </c>
      <c r="BM218" s="229" t="s">
        <v>723</v>
      </c>
    </row>
    <row r="219" s="13" customFormat="1">
      <c r="A219" s="13"/>
      <c r="B219" s="231"/>
      <c r="C219" s="232"/>
      <c r="D219" s="233" t="s">
        <v>135</v>
      </c>
      <c r="E219" s="234" t="s">
        <v>1</v>
      </c>
      <c r="F219" s="235" t="s">
        <v>314</v>
      </c>
      <c r="G219" s="232"/>
      <c r="H219" s="234" t="s">
        <v>1</v>
      </c>
      <c r="I219" s="236"/>
      <c r="J219" s="232"/>
      <c r="K219" s="232"/>
      <c r="L219" s="237"/>
      <c r="M219" s="238"/>
      <c r="N219" s="239"/>
      <c r="O219" s="239"/>
      <c r="P219" s="239"/>
      <c r="Q219" s="239"/>
      <c r="R219" s="239"/>
      <c r="S219" s="239"/>
      <c r="T219" s="24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1" t="s">
        <v>135</v>
      </c>
      <c r="AU219" s="241" t="s">
        <v>89</v>
      </c>
      <c r="AV219" s="13" t="s">
        <v>87</v>
      </c>
      <c r="AW219" s="13" t="s">
        <v>36</v>
      </c>
      <c r="AX219" s="13" t="s">
        <v>79</v>
      </c>
      <c r="AY219" s="241" t="s">
        <v>125</v>
      </c>
    </row>
    <row r="220" s="14" customFormat="1">
      <c r="A220" s="14"/>
      <c r="B220" s="242"/>
      <c r="C220" s="243"/>
      <c r="D220" s="233" t="s">
        <v>135</v>
      </c>
      <c r="E220" s="244" t="s">
        <v>1</v>
      </c>
      <c r="F220" s="245" t="s">
        <v>724</v>
      </c>
      <c r="G220" s="243"/>
      <c r="H220" s="246">
        <v>26.623999999999999</v>
      </c>
      <c r="I220" s="247"/>
      <c r="J220" s="243"/>
      <c r="K220" s="243"/>
      <c r="L220" s="248"/>
      <c r="M220" s="249"/>
      <c r="N220" s="250"/>
      <c r="O220" s="250"/>
      <c r="P220" s="250"/>
      <c r="Q220" s="250"/>
      <c r="R220" s="250"/>
      <c r="S220" s="250"/>
      <c r="T220" s="251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2" t="s">
        <v>135</v>
      </c>
      <c r="AU220" s="252" t="s">
        <v>89</v>
      </c>
      <c r="AV220" s="14" t="s">
        <v>89</v>
      </c>
      <c r="AW220" s="14" t="s">
        <v>36</v>
      </c>
      <c r="AX220" s="14" t="s">
        <v>79</v>
      </c>
      <c r="AY220" s="252" t="s">
        <v>125</v>
      </c>
    </row>
    <row r="221" s="13" customFormat="1">
      <c r="A221" s="13"/>
      <c r="B221" s="231"/>
      <c r="C221" s="232"/>
      <c r="D221" s="233" t="s">
        <v>135</v>
      </c>
      <c r="E221" s="234" t="s">
        <v>1</v>
      </c>
      <c r="F221" s="235" t="s">
        <v>316</v>
      </c>
      <c r="G221" s="232"/>
      <c r="H221" s="234" t="s">
        <v>1</v>
      </c>
      <c r="I221" s="236"/>
      <c r="J221" s="232"/>
      <c r="K221" s="232"/>
      <c r="L221" s="237"/>
      <c r="M221" s="238"/>
      <c r="N221" s="239"/>
      <c r="O221" s="239"/>
      <c r="P221" s="239"/>
      <c r="Q221" s="239"/>
      <c r="R221" s="239"/>
      <c r="S221" s="239"/>
      <c r="T221" s="24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1" t="s">
        <v>135</v>
      </c>
      <c r="AU221" s="241" t="s">
        <v>89</v>
      </c>
      <c r="AV221" s="13" t="s">
        <v>87</v>
      </c>
      <c r="AW221" s="13" t="s">
        <v>36</v>
      </c>
      <c r="AX221" s="13" t="s">
        <v>79</v>
      </c>
      <c r="AY221" s="241" t="s">
        <v>125</v>
      </c>
    </row>
    <row r="222" s="14" customFormat="1">
      <c r="A222" s="14"/>
      <c r="B222" s="242"/>
      <c r="C222" s="243"/>
      <c r="D222" s="233" t="s">
        <v>135</v>
      </c>
      <c r="E222" s="244" t="s">
        <v>1</v>
      </c>
      <c r="F222" s="245" t="s">
        <v>725</v>
      </c>
      <c r="G222" s="243"/>
      <c r="H222" s="246">
        <v>21.632000000000001</v>
      </c>
      <c r="I222" s="247"/>
      <c r="J222" s="243"/>
      <c r="K222" s="243"/>
      <c r="L222" s="248"/>
      <c r="M222" s="249"/>
      <c r="N222" s="250"/>
      <c r="O222" s="250"/>
      <c r="P222" s="250"/>
      <c r="Q222" s="250"/>
      <c r="R222" s="250"/>
      <c r="S222" s="250"/>
      <c r="T222" s="25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2" t="s">
        <v>135</v>
      </c>
      <c r="AU222" s="252" t="s">
        <v>89</v>
      </c>
      <c r="AV222" s="14" t="s">
        <v>89</v>
      </c>
      <c r="AW222" s="14" t="s">
        <v>36</v>
      </c>
      <c r="AX222" s="14" t="s">
        <v>79</v>
      </c>
      <c r="AY222" s="252" t="s">
        <v>125</v>
      </c>
    </row>
    <row r="223" s="15" customFormat="1">
      <c r="A223" s="15"/>
      <c r="B223" s="263"/>
      <c r="C223" s="264"/>
      <c r="D223" s="233" t="s">
        <v>135</v>
      </c>
      <c r="E223" s="265" t="s">
        <v>1</v>
      </c>
      <c r="F223" s="266" t="s">
        <v>161</v>
      </c>
      <c r="G223" s="264"/>
      <c r="H223" s="267">
        <v>48.256</v>
      </c>
      <c r="I223" s="268"/>
      <c r="J223" s="264"/>
      <c r="K223" s="264"/>
      <c r="L223" s="269"/>
      <c r="M223" s="270"/>
      <c r="N223" s="271"/>
      <c r="O223" s="271"/>
      <c r="P223" s="271"/>
      <c r="Q223" s="271"/>
      <c r="R223" s="271"/>
      <c r="S223" s="271"/>
      <c r="T223" s="272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73" t="s">
        <v>135</v>
      </c>
      <c r="AU223" s="273" t="s">
        <v>89</v>
      </c>
      <c r="AV223" s="15" t="s">
        <v>133</v>
      </c>
      <c r="AW223" s="15" t="s">
        <v>36</v>
      </c>
      <c r="AX223" s="15" t="s">
        <v>87</v>
      </c>
      <c r="AY223" s="273" t="s">
        <v>125</v>
      </c>
    </row>
    <row r="224" s="2" customFormat="1" ht="16.5" customHeight="1">
      <c r="A224" s="38"/>
      <c r="B224" s="39"/>
      <c r="C224" s="218" t="s">
        <v>240</v>
      </c>
      <c r="D224" s="218" t="s">
        <v>128</v>
      </c>
      <c r="E224" s="219" t="s">
        <v>406</v>
      </c>
      <c r="F224" s="220" t="s">
        <v>407</v>
      </c>
      <c r="G224" s="221" t="s">
        <v>140</v>
      </c>
      <c r="H224" s="222">
        <v>52.415999999999997</v>
      </c>
      <c r="I224" s="223"/>
      <c r="J224" s="224">
        <f>ROUND(I224*H224,2)</f>
        <v>0</v>
      </c>
      <c r="K224" s="220" t="s">
        <v>312</v>
      </c>
      <c r="L224" s="44"/>
      <c r="M224" s="225" t="s">
        <v>1</v>
      </c>
      <c r="N224" s="226" t="s">
        <v>44</v>
      </c>
      <c r="O224" s="91"/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133</v>
      </c>
      <c r="AT224" s="229" t="s">
        <v>128</v>
      </c>
      <c r="AU224" s="229" t="s">
        <v>89</v>
      </c>
      <c r="AY224" s="17" t="s">
        <v>125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87</v>
      </c>
      <c r="BK224" s="230">
        <f>ROUND(I224*H224,2)</f>
        <v>0</v>
      </c>
      <c r="BL224" s="17" t="s">
        <v>133</v>
      </c>
      <c r="BM224" s="229" t="s">
        <v>726</v>
      </c>
    </row>
    <row r="225" s="13" customFormat="1">
      <c r="A225" s="13"/>
      <c r="B225" s="231"/>
      <c r="C225" s="232"/>
      <c r="D225" s="233" t="s">
        <v>135</v>
      </c>
      <c r="E225" s="234" t="s">
        <v>1</v>
      </c>
      <c r="F225" s="235" t="s">
        <v>314</v>
      </c>
      <c r="G225" s="232"/>
      <c r="H225" s="234" t="s">
        <v>1</v>
      </c>
      <c r="I225" s="236"/>
      <c r="J225" s="232"/>
      <c r="K225" s="232"/>
      <c r="L225" s="237"/>
      <c r="M225" s="238"/>
      <c r="N225" s="239"/>
      <c r="O225" s="239"/>
      <c r="P225" s="239"/>
      <c r="Q225" s="239"/>
      <c r="R225" s="239"/>
      <c r="S225" s="239"/>
      <c r="T225" s="24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1" t="s">
        <v>135</v>
      </c>
      <c r="AU225" s="241" t="s">
        <v>89</v>
      </c>
      <c r="AV225" s="13" t="s">
        <v>87</v>
      </c>
      <c r="AW225" s="13" t="s">
        <v>36</v>
      </c>
      <c r="AX225" s="13" t="s">
        <v>79</v>
      </c>
      <c r="AY225" s="241" t="s">
        <v>125</v>
      </c>
    </row>
    <row r="226" s="14" customFormat="1">
      <c r="A226" s="14"/>
      <c r="B226" s="242"/>
      <c r="C226" s="243"/>
      <c r="D226" s="233" t="s">
        <v>135</v>
      </c>
      <c r="E226" s="244" t="s">
        <v>1</v>
      </c>
      <c r="F226" s="245" t="s">
        <v>727</v>
      </c>
      <c r="G226" s="243"/>
      <c r="H226" s="246">
        <v>22.463999999999999</v>
      </c>
      <c r="I226" s="247"/>
      <c r="J226" s="243"/>
      <c r="K226" s="243"/>
      <c r="L226" s="248"/>
      <c r="M226" s="249"/>
      <c r="N226" s="250"/>
      <c r="O226" s="250"/>
      <c r="P226" s="250"/>
      <c r="Q226" s="250"/>
      <c r="R226" s="250"/>
      <c r="S226" s="250"/>
      <c r="T226" s="251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2" t="s">
        <v>135</v>
      </c>
      <c r="AU226" s="252" t="s">
        <v>89</v>
      </c>
      <c r="AV226" s="14" t="s">
        <v>89</v>
      </c>
      <c r="AW226" s="14" t="s">
        <v>36</v>
      </c>
      <c r="AX226" s="14" t="s">
        <v>79</v>
      </c>
      <c r="AY226" s="252" t="s">
        <v>125</v>
      </c>
    </row>
    <row r="227" s="13" customFormat="1">
      <c r="A227" s="13"/>
      <c r="B227" s="231"/>
      <c r="C227" s="232"/>
      <c r="D227" s="233" t="s">
        <v>135</v>
      </c>
      <c r="E227" s="234" t="s">
        <v>1</v>
      </c>
      <c r="F227" s="235" t="s">
        <v>316</v>
      </c>
      <c r="G227" s="232"/>
      <c r="H227" s="234" t="s">
        <v>1</v>
      </c>
      <c r="I227" s="236"/>
      <c r="J227" s="232"/>
      <c r="K227" s="232"/>
      <c r="L227" s="237"/>
      <c r="M227" s="238"/>
      <c r="N227" s="239"/>
      <c r="O227" s="239"/>
      <c r="P227" s="239"/>
      <c r="Q227" s="239"/>
      <c r="R227" s="239"/>
      <c r="S227" s="239"/>
      <c r="T227" s="24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1" t="s">
        <v>135</v>
      </c>
      <c r="AU227" s="241" t="s">
        <v>89</v>
      </c>
      <c r="AV227" s="13" t="s">
        <v>87</v>
      </c>
      <c r="AW227" s="13" t="s">
        <v>36</v>
      </c>
      <c r="AX227" s="13" t="s">
        <v>79</v>
      </c>
      <c r="AY227" s="241" t="s">
        <v>125</v>
      </c>
    </row>
    <row r="228" s="14" customFormat="1">
      <c r="A228" s="14"/>
      <c r="B228" s="242"/>
      <c r="C228" s="243"/>
      <c r="D228" s="233" t="s">
        <v>135</v>
      </c>
      <c r="E228" s="244" t="s">
        <v>1</v>
      </c>
      <c r="F228" s="245" t="s">
        <v>728</v>
      </c>
      <c r="G228" s="243"/>
      <c r="H228" s="246">
        <v>29.952000000000002</v>
      </c>
      <c r="I228" s="247"/>
      <c r="J228" s="243"/>
      <c r="K228" s="243"/>
      <c r="L228" s="248"/>
      <c r="M228" s="249"/>
      <c r="N228" s="250"/>
      <c r="O228" s="250"/>
      <c r="P228" s="250"/>
      <c r="Q228" s="250"/>
      <c r="R228" s="250"/>
      <c r="S228" s="250"/>
      <c r="T228" s="25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2" t="s">
        <v>135</v>
      </c>
      <c r="AU228" s="252" t="s">
        <v>89</v>
      </c>
      <c r="AV228" s="14" t="s">
        <v>89</v>
      </c>
      <c r="AW228" s="14" t="s">
        <v>36</v>
      </c>
      <c r="AX228" s="14" t="s">
        <v>79</v>
      </c>
      <c r="AY228" s="252" t="s">
        <v>125</v>
      </c>
    </row>
    <row r="229" s="15" customFormat="1">
      <c r="A229" s="15"/>
      <c r="B229" s="263"/>
      <c r="C229" s="264"/>
      <c r="D229" s="233" t="s">
        <v>135</v>
      </c>
      <c r="E229" s="265" t="s">
        <v>1</v>
      </c>
      <c r="F229" s="266" t="s">
        <v>161</v>
      </c>
      <c r="G229" s="264"/>
      <c r="H229" s="267">
        <v>52.415999999999997</v>
      </c>
      <c r="I229" s="268"/>
      <c r="J229" s="264"/>
      <c r="K229" s="264"/>
      <c r="L229" s="269"/>
      <c r="M229" s="270"/>
      <c r="N229" s="271"/>
      <c r="O229" s="271"/>
      <c r="P229" s="271"/>
      <c r="Q229" s="271"/>
      <c r="R229" s="271"/>
      <c r="S229" s="271"/>
      <c r="T229" s="272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3" t="s">
        <v>135</v>
      </c>
      <c r="AU229" s="273" t="s">
        <v>89</v>
      </c>
      <c r="AV229" s="15" t="s">
        <v>133</v>
      </c>
      <c r="AW229" s="15" t="s">
        <v>36</v>
      </c>
      <c r="AX229" s="15" t="s">
        <v>87</v>
      </c>
      <c r="AY229" s="273" t="s">
        <v>125</v>
      </c>
    </row>
    <row r="230" s="2" customFormat="1" ht="24.15" customHeight="1">
      <c r="A230" s="38"/>
      <c r="B230" s="39"/>
      <c r="C230" s="218" t="s">
        <v>247</v>
      </c>
      <c r="D230" s="218" t="s">
        <v>128</v>
      </c>
      <c r="E230" s="219" t="s">
        <v>411</v>
      </c>
      <c r="F230" s="220" t="s">
        <v>412</v>
      </c>
      <c r="G230" s="221" t="s">
        <v>140</v>
      </c>
      <c r="H230" s="222">
        <v>123.968</v>
      </c>
      <c r="I230" s="223"/>
      <c r="J230" s="224">
        <f>ROUND(I230*H230,2)</f>
        <v>0</v>
      </c>
      <c r="K230" s="220" t="s">
        <v>312</v>
      </c>
      <c r="L230" s="44"/>
      <c r="M230" s="225" t="s">
        <v>1</v>
      </c>
      <c r="N230" s="226" t="s">
        <v>44</v>
      </c>
      <c r="O230" s="91"/>
      <c r="P230" s="227">
        <f>O230*H230</f>
        <v>0</v>
      </c>
      <c r="Q230" s="227">
        <v>0</v>
      </c>
      <c r="R230" s="227">
        <f>Q230*H230</f>
        <v>0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133</v>
      </c>
      <c r="AT230" s="229" t="s">
        <v>128</v>
      </c>
      <c r="AU230" s="229" t="s">
        <v>89</v>
      </c>
      <c r="AY230" s="17" t="s">
        <v>125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87</v>
      </c>
      <c r="BK230" s="230">
        <f>ROUND(I230*H230,2)</f>
        <v>0</v>
      </c>
      <c r="BL230" s="17" t="s">
        <v>133</v>
      </c>
      <c r="BM230" s="229" t="s">
        <v>729</v>
      </c>
    </row>
    <row r="231" s="13" customFormat="1">
      <c r="A231" s="13"/>
      <c r="B231" s="231"/>
      <c r="C231" s="232"/>
      <c r="D231" s="233" t="s">
        <v>135</v>
      </c>
      <c r="E231" s="234" t="s">
        <v>1</v>
      </c>
      <c r="F231" s="235" t="s">
        <v>314</v>
      </c>
      <c r="G231" s="232"/>
      <c r="H231" s="234" t="s">
        <v>1</v>
      </c>
      <c r="I231" s="236"/>
      <c r="J231" s="232"/>
      <c r="K231" s="232"/>
      <c r="L231" s="237"/>
      <c r="M231" s="238"/>
      <c r="N231" s="239"/>
      <c r="O231" s="239"/>
      <c r="P231" s="239"/>
      <c r="Q231" s="239"/>
      <c r="R231" s="239"/>
      <c r="S231" s="239"/>
      <c r="T231" s="24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1" t="s">
        <v>135</v>
      </c>
      <c r="AU231" s="241" t="s">
        <v>89</v>
      </c>
      <c r="AV231" s="13" t="s">
        <v>87</v>
      </c>
      <c r="AW231" s="13" t="s">
        <v>36</v>
      </c>
      <c r="AX231" s="13" t="s">
        <v>79</v>
      </c>
      <c r="AY231" s="241" t="s">
        <v>125</v>
      </c>
    </row>
    <row r="232" s="14" customFormat="1">
      <c r="A232" s="14"/>
      <c r="B232" s="242"/>
      <c r="C232" s="243"/>
      <c r="D232" s="233" t="s">
        <v>135</v>
      </c>
      <c r="E232" s="244" t="s">
        <v>1</v>
      </c>
      <c r="F232" s="245" t="s">
        <v>718</v>
      </c>
      <c r="G232" s="243"/>
      <c r="H232" s="246">
        <v>62.399999999999999</v>
      </c>
      <c r="I232" s="247"/>
      <c r="J232" s="243"/>
      <c r="K232" s="243"/>
      <c r="L232" s="248"/>
      <c r="M232" s="249"/>
      <c r="N232" s="250"/>
      <c r="O232" s="250"/>
      <c r="P232" s="250"/>
      <c r="Q232" s="250"/>
      <c r="R232" s="250"/>
      <c r="S232" s="250"/>
      <c r="T232" s="251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2" t="s">
        <v>135</v>
      </c>
      <c r="AU232" s="252" t="s">
        <v>89</v>
      </c>
      <c r="AV232" s="14" t="s">
        <v>89</v>
      </c>
      <c r="AW232" s="14" t="s">
        <v>36</v>
      </c>
      <c r="AX232" s="14" t="s">
        <v>79</v>
      </c>
      <c r="AY232" s="252" t="s">
        <v>125</v>
      </c>
    </row>
    <row r="233" s="13" customFormat="1">
      <c r="A233" s="13"/>
      <c r="B233" s="231"/>
      <c r="C233" s="232"/>
      <c r="D233" s="233" t="s">
        <v>135</v>
      </c>
      <c r="E233" s="234" t="s">
        <v>1</v>
      </c>
      <c r="F233" s="235" t="s">
        <v>316</v>
      </c>
      <c r="G233" s="232"/>
      <c r="H233" s="234" t="s">
        <v>1</v>
      </c>
      <c r="I233" s="236"/>
      <c r="J233" s="232"/>
      <c r="K233" s="232"/>
      <c r="L233" s="237"/>
      <c r="M233" s="238"/>
      <c r="N233" s="239"/>
      <c r="O233" s="239"/>
      <c r="P233" s="239"/>
      <c r="Q233" s="239"/>
      <c r="R233" s="239"/>
      <c r="S233" s="239"/>
      <c r="T233" s="240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1" t="s">
        <v>135</v>
      </c>
      <c r="AU233" s="241" t="s">
        <v>89</v>
      </c>
      <c r="AV233" s="13" t="s">
        <v>87</v>
      </c>
      <c r="AW233" s="13" t="s">
        <v>36</v>
      </c>
      <c r="AX233" s="13" t="s">
        <v>79</v>
      </c>
      <c r="AY233" s="241" t="s">
        <v>125</v>
      </c>
    </row>
    <row r="234" s="14" customFormat="1">
      <c r="A234" s="14"/>
      <c r="B234" s="242"/>
      <c r="C234" s="243"/>
      <c r="D234" s="233" t="s">
        <v>135</v>
      </c>
      <c r="E234" s="244" t="s">
        <v>1</v>
      </c>
      <c r="F234" s="245" t="s">
        <v>719</v>
      </c>
      <c r="G234" s="243"/>
      <c r="H234" s="246">
        <v>61.567999999999998</v>
      </c>
      <c r="I234" s="247"/>
      <c r="J234" s="243"/>
      <c r="K234" s="243"/>
      <c r="L234" s="248"/>
      <c r="M234" s="249"/>
      <c r="N234" s="250"/>
      <c r="O234" s="250"/>
      <c r="P234" s="250"/>
      <c r="Q234" s="250"/>
      <c r="R234" s="250"/>
      <c r="S234" s="250"/>
      <c r="T234" s="251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2" t="s">
        <v>135</v>
      </c>
      <c r="AU234" s="252" t="s">
        <v>89</v>
      </c>
      <c r="AV234" s="14" t="s">
        <v>89</v>
      </c>
      <c r="AW234" s="14" t="s">
        <v>36</v>
      </c>
      <c r="AX234" s="14" t="s">
        <v>79</v>
      </c>
      <c r="AY234" s="252" t="s">
        <v>125</v>
      </c>
    </row>
    <row r="235" s="15" customFormat="1">
      <c r="A235" s="15"/>
      <c r="B235" s="263"/>
      <c r="C235" s="264"/>
      <c r="D235" s="233" t="s">
        <v>135</v>
      </c>
      <c r="E235" s="265" t="s">
        <v>1</v>
      </c>
      <c r="F235" s="266" t="s">
        <v>161</v>
      </c>
      <c r="G235" s="264"/>
      <c r="H235" s="267">
        <v>123.96799999999999</v>
      </c>
      <c r="I235" s="268"/>
      <c r="J235" s="264"/>
      <c r="K235" s="264"/>
      <c r="L235" s="269"/>
      <c r="M235" s="270"/>
      <c r="N235" s="271"/>
      <c r="O235" s="271"/>
      <c r="P235" s="271"/>
      <c r="Q235" s="271"/>
      <c r="R235" s="271"/>
      <c r="S235" s="271"/>
      <c r="T235" s="272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73" t="s">
        <v>135</v>
      </c>
      <c r="AU235" s="273" t="s">
        <v>89</v>
      </c>
      <c r="AV235" s="15" t="s">
        <v>133</v>
      </c>
      <c r="AW235" s="15" t="s">
        <v>36</v>
      </c>
      <c r="AX235" s="15" t="s">
        <v>87</v>
      </c>
      <c r="AY235" s="273" t="s">
        <v>125</v>
      </c>
    </row>
    <row r="236" s="2" customFormat="1" ht="16.5" customHeight="1">
      <c r="A236" s="38"/>
      <c r="B236" s="39"/>
      <c r="C236" s="253" t="s">
        <v>253</v>
      </c>
      <c r="D236" s="253" t="s">
        <v>145</v>
      </c>
      <c r="E236" s="254" t="s">
        <v>414</v>
      </c>
      <c r="F236" s="255" t="s">
        <v>415</v>
      </c>
      <c r="G236" s="256" t="s">
        <v>148</v>
      </c>
      <c r="H236" s="257">
        <v>27.893000000000001</v>
      </c>
      <c r="I236" s="258"/>
      <c r="J236" s="259">
        <f>ROUND(I236*H236,2)</f>
        <v>0</v>
      </c>
      <c r="K236" s="255" t="s">
        <v>312</v>
      </c>
      <c r="L236" s="260"/>
      <c r="M236" s="261" t="s">
        <v>1</v>
      </c>
      <c r="N236" s="262" t="s">
        <v>44</v>
      </c>
      <c r="O236" s="91"/>
      <c r="P236" s="227">
        <f>O236*H236</f>
        <v>0</v>
      </c>
      <c r="Q236" s="227">
        <v>1</v>
      </c>
      <c r="R236" s="227">
        <f>Q236*H236</f>
        <v>27.893000000000001</v>
      </c>
      <c r="S236" s="227">
        <v>0</v>
      </c>
      <c r="T236" s="228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9" t="s">
        <v>149</v>
      </c>
      <c r="AT236" s="229" t="s">
        <v>145</v>
      </c>
      <c r="AU236" s="229" t="s">
        <v>89</v>
      </c>
      <c r="AY236" s="17" t="s">
        <v>125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7" t="s">
        <v>87</v>
      </c>
      <c r="BK236" s="230">
        <f>ROUND(I236*H236,2)</f>
        <v>0</v>
      </c>
      <c r="BL236" s="17" t="s">
        <v>133</v>
      </c>
      <c r="BM236" s="229" t="s">
        <v>730</v>
      </c>
    </row>
    <row r="237" s="12" customFormat="1" ht="22.8" customHeight="1">
      <c r="A237" s="12"/>
      <c r="B237" s="202"/>
      <c r="C237" s="203"/>
      <c r="D237" s="204" t="s">
        <v>78</v>
      </c>
      <c r="E237" s="216" t="s">
        <v>89</v>
      </c>
      <c r="F237" s="216" t="s">
        <v>419</v>
      </c>
      <c r="G237" s="203"/>
      <c r="H237" s="203"/>
      <c r="I237" s="206"/>
      <c r="J237" s="217">
        <f>BK237</f>
        <v>0</v>
      </c>
      <c r="K237" s="203"/>
      <c r="L237" s="208"/>
      <c r="M237" s="209"/>
      <c r="N237" s="210"/>
      <c r="O237" s="210"/>
      <c r="P237" s="211">
        <f>SUM(P238:P300)</f>
        <v>0</v>
      </c>
      <c r="Q237" s="210"/>
      <c r="R237" s="211">
        <f>SUM(R238:R300)</f>
        <v>11.638498860000002</v>
      </c>
      <c r="S237" s="210"/>
      <c r="T237" s="212">
        <f>SUM(T238:T300)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3" t="s">
        <v>87</v>
      </c>
      <c r="AT237" s="214" t="s">
        <v>78</v>
      </c>
      <c r="AU237" s="214" t="s">
        <v>87</v>
      </c>
      <c r="AY237" s="213" t="s">
        <v>125</v>
      </c>
      <c r="BK237" s="215">
        <f>SUM(BK238:BK300)</f>
        <v>0</v>
      </c>
    </row>
    <row r="238" s="2" customFormat="1" ht="24.15" customHeight="1">
      <c r="A238" s="38"/>
      <c r="B238" s="39"/>
      <c r="C238" s="218" t="s">
        <v>7</v>
      </c>
      <c r="D238" s="218" t="s">
        <v>128</v>
      </c>
      <c r="E238" s="219" t="s">
        <v>420</v>
      </c>
      <c r="F238" s="220" t="s">
        <v>421</v>
      </c>
      <c r="G238" s="221" t="s">
        <v>140</v>
      </c>
      <c r="H238" s="222">
        <v>20.768000000000001</v>
      </c>
      <c r="I238" s="223"/>
      <c r="J238" s="224">
        <f>ROUND(I238*H238,2)</f>
        <v>0</v>
      </c>
      <c r="K238" s="220" t="s">
        <v>312</v>
      </c>
      <c r="L238" s="44"/>
      <c r="M238" s="225" t="s">
        <v>1</v>
      </c>
      <c r="N238" s="226" t="s">
        <v>44</v>
      </c>
      <c r="O238" s="91"/>
      <c r="P238" s="227">
        <f>O238*H238</f>
        <v>0</v>
      </c>
      <c r="Q238" s="227">
        <v>0.00010000000000000001</v>
      </c>
      <c r="R238" s="227">
        <f>Q238*H238</f>
        <v>0.0020768000000000002</v>
      </c>
      <c r="S238" s="227">
        <v>0</v>
      </c>
      <c r="T238" s="22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9" t="s">
        <v>133</v>
      </c>
      <c r="AT238" s="229" t="s">
        <v>128</v>
      </c>
      <c r="AU238" s="229" t="s">
        <v>89</v>
      </c>
      <c r="AY238" s="17" t="s">
        <v>125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87</v>
      </c>
      <c r="BK238" s="230">
        <f>ROUND(I238*H238,2)</f>
        <v>0</v>
      </c>
      <c r="BL238" s="17" t="s">
        <v>133</v>
      </c>
      <c r="BM238" s="229" t="s">
        <v>731</v>
      </c>
    </row>
    <row r="239" s="13" customFormat="1">
      <c r="A239" s="13"/>
      <c r="B239" s="231"/>
      <c r="C239" s="232"/>
      <c r="D239" s="233" t="s">
        <v>135</v>
      </c>
      <c r="E239" s="234" t="s">
        <v>1</v>
      </c>
      <c r="F239" s="235" t="s">
        <v>423</v>
      </c>
      <c r="G239" s="232"/>
      <c r="H239" s="234" t="s">
        <v>1</v>
      </c>
      <c r="I239" s="236"/>
      <c r="J239" s="232"/>
      <c r="K239" s="232"/>
      <c r="L239" s="237"/>
      <c r="M239" s="238"/>
      <c r="N239" s="239"/>
      <c r="O239" s="239"/>
      <c r="P239" s="239"/>
      <c r="Q239" s="239"/>
      <c r="R239" s="239"/>
      <c r="S239" s="239"/>
      <c r="T239" s="240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1" t="s">
        <v>135</v>
      </c>
      <c r="AU239" s="241" t="s">
        <v>89</v>
      </c>
      <c r="AV239" s="13" t="s">
        <v>87</v>
      </c>
      <c r="AW239" s="13" t="s">
        <v>36</v>
      </c>
      <c r="AX239" s="13" t="s">
        <v>79</v>
      </c>
      <c r="AY239" s="241" t="s">
        <v>125</v>
      </c>
    </row>
    <row r="240" s="14" customFormat="1">
      <c r="A240" s="14"/>
      <c r="B240" s="242"/>
      <c r="C240" s="243"/>
      <c r="D240" s="233" t="s">
        <v>135</v>
      </c>
      <c r="E240" s="244" t="s">
        <v>1</v>
      </c>
      <c r="F240" s="245" t="s">
        <v>424</v>
      </c>
      <c r="G240" s="243"/>
      <c r="H240" s="246">
        <v>20.768000000000001</v>
      </c>
      <c r="I240" s="247"/>
      <c r="J240" s="243"/>
      <c r="K240" s="243"/>
      <c r="L240" s="248"/>
      <c r="M240" s="249"/>
      <c r="N240" s="250"/>
      <c r="O240" s="250"/>
      <c r="P240" s="250"/>
      <c r="Q240" s="250"/>
      <c r="R240" s="250"/>
      <c r="S240" s="250"/>
      <c r="T240" s="251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2" t="s">
        <v>135</v>
      </c>
      <c r="AU240" s="252" t="s">
        <v>89</v>
      </c>
      <c r="AV240" s="14" t="s">
        <v>89</v>
      </c>
      <c r="AW240" s="14" t="s">
        <v>36</v>
      </c>
      <c r="AX240" s="14" t="s">
        <v>87</v>
      </c>
      <c r="AY240" s="252" t="s">
        <v>125</v>
      </c>
    </row>
    <row r="241" s="2" customFormat="1" ht="24.15" customHeight="1">
      <c r="A241" s="38"/>
      <c r="B241" s="39"/>
      <c r="C241" s="253" t="s">
        <v>270</v>
      </c>
      <c r="D241" s="253" t="s">
        <v>145</v>
      </c>
      <c r="E241" s="254" t="s">
        <v>425</v>
      </c>
      <c r="F241" s="255" t="s">
        <v>426</v>
      </c>
      <c r="G241" s="256" t="s">
        <v>140</v>
      </c>
      <c r="H241" s="257">
        <v>24.600000000000001</v>
      </c>
      <c r="I241" s="258"/>
      <c r="J241" s="259">
        <f>ROUND(I241*H241,2)</f>
        <v>0</v>
      </c>
      <c r="K241" s="255" t="s">
        <v>312</v>
      </c>
      <c r="L241" s="260"/>
      <c r="M241" s="261" t="s">
        <v>1</v>
      </c>
      <c r="N241" s="262" t="s">
        <v>44</v>
      </c>
      <c r="O241" s="91"/>
      <c r="P241" s="227">
        <f>O241*H241</f>
        <v>0</v>
      </c>
      <c r="Q241" s="227">
        <v>0.00059999999999999995</v>
      </c>
      <c r="R241" s="227">
        <f>Q241*H241</f>
        <v>0.014759999999999999</v>
      </c>
      <c r="S241" s="227">
        <v>0</v>
      </c>
      <c r="T241" s="22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9" t="s">
        <v>149</v>
      </c>
      <c r="AT241" s="229" t="s">
        <v>145</v>
      </c>
      <c r="AU241" s="229" t="s">
        <v>89</v>
      </c>
      <c r="AY241" s="17" t="s">
        <v>125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7" t="s">
        <v>87</v>
      </c>
      <c r="BK241" s="230">
        <f>ROUND(I241*H241,2)</f>
        <v>0</v>
      </c>
      <c r="BL241" s="17" t="s">
        <v>133</v>
      </c>
      <c r="BM241" s="229" t="s">
        <v>732</v>
      </c>
    </row>
    <row r="242" s="14" customFormat="1">
      <c r="A242" s="14"/>
      <c r="B242" s="242"/>
      <c r="C242" s="243"/>
      <c r="D242" s="233" t="s">
        <v>135</v>
      </c>
      <c r="E242" s="243"/>
      <c r="F242" s="245" t="s">
        <v>428</v>
      </c>
      <c r="G242" s="243"/>
      <c r="H242" s="246">
        <v>24.600000000000001</v>
      </c>
      <c r="I242" s="247"/>
      <c r="J242" s="243"/>
      <c r="K242" s="243"/>
      <c r="L242" s="248"/>
      <c r="M242" s="249"/>
      <c r="N242" s="250"/>
      <c r="O242" s="250"/>
      <c r="P242" s="250"/>
      <c r="Q242" s="250"/>
      <c r="R242" s="250"/>
      <c r="S242" s="250"/>
      <c r="T242" s="251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2" t="s">
        <v>135</v>
      </c>
      <c r="AU242" s="252" t="s">
        <v>89</v>
      </c>
      <c r="AV242" s="14" t="s">
        <v>89</v>
      </c>
      <c r="AW242" s="14" t="s">
        <v>4</v>
      </c>
      <c r="AX242" s="14" t="s">
        <v>87</v>
      </c>
      <c r="AY242" s="252" t="s">
        <v>125</v>
      </c>
    </row>
    <row r="243" s="2" customFormat="1" ht="24.15" customHeight="1">
      <c r="A243" s="38"/>
      <c r="B243" s="39"/>
      <c r="C243" s="218" t="s">
        <v>275</v>
      </c>
      <c r="D243" s="218" t="s">
        <v>128</v>
      </c>
      <c r="E243" s="219" t="s">
        <v>429</v>
      </c>
      <c r="F243" s="220" t="s">
        <v>430</v>
      </c>
      <c r="G243" s="221" t="s">
        <v>155</v>
      </c>
      <c r="H243" s="222">
        <v>5.1539999999999999</v>
      </c>
      <c r="I243" s="223"/>
      <c r="J243" s="224">
        <f>ROUND(I243*H243,2)</f>
        <v>0</v>
      </c>
      <c r="K243" s="220" t="s">
        <v>312</v>
      </c>
      <c r="L243" s="44"/>
      <c r="M243" s="225" t="s">
        <v>1</v>
      </c>
      <c r="N243" s="226" t="s">
        <v>44</v>
      </c>
      <c r="O243" s="91"/>
      <c r="P243" s="227">
        <f>O243*H243</f>
        <v>0</v>
      </c>
      <c r="Q243" s="227">
        <v>2.1600000000000001</v>
      </c>
      <c r="R243" s="227">
        <f>Q243*H243</f>
        <v>11.13264</v>
      </c>
      <c r="S243" s="227">
        <v>0</v>
      </c>
      <c r="T243" s="228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9" t="s">
        <v>133</v>
      </c>
      <c r="AT243" s="229" t="s">
        <v>128</v>
      </c>
      <c r="AU243" s="229" t="s">
        <v>89</v>
      </c>
      <c r="AY243" s="17" t="s">
        <v>125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17" t="s">
        <v>87</v>
      </c>
      <c r="BK243" s="230">
        <f>ROUND(I243*H243,2)</f>
        <v>0</v>
      </c>
      <c r="BL243" s="17" t="s">
        <v>133</v>
      </c>
      <c r="BM243" s="229" t="s">
        <v>733</v>
      </c>
    </row>
    <row r="244" s="13" customFormat="1">
      <c r="A244" s="13"/>
      <c r="B244" s="231"/>
      <c r="C244" s="232"/>
      <c r="D244" s="233" t="s">
        <v>135</v>
      </c>
      <c r="E244" s="234" t="s">
        <v>1</v>
      </c>
      <c r="F244" s="235" t="s">
        <v>432</v>
      </c>
      <c r="G244" s="232"/>
      <c r="H244" s="234" t="s">
        <v>1</v>
      </c>
      <c r="I244" s="236"/>
      <c r="J244" s="232"/>
      <c r="K244" s="232"/>
      <c r="L244" s="237"/>
      <c r="M244" s="238"/>
      <c r="N244" s="239"/>
      <c r="O244" s="239"/>
      <c r="P244" s="239"/>
      <c r="Q244" s="239"/>
      <c r="R244" s="239"/>
      <c r="S244" s="239"/>
      <c r="T244" s="24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1" t="s">
        <v>135</v>
      </c>
      <c r="AU244" s="241" t="s">
        <v>89</v>
      </c>
      <c r="AV244" s="13" t="s">
        <v>87</v>
      </c>
      <c r="AW244" s="13" t="s">
        <v>36</v>
      </c>
      <c r="AX244" s="13" t="s">
        <v>79</v>
      </c>
      <c r="AY244" s="241" t="s">
        <v>125</v>
      </c>
    </row>
    <row r="245" s="14" customFormat="1">
      <c r="A245" s="14"/>
      <c r="B245" s="242"/>
      <c r="C245" s="243"/>
      <c r="D245" s="233" t="s">
        <v>135</v>
      </c>
      <c r="E245" s="244" t="s">
        <v>1</v>
      </c>
      <c r="F245" s="245" t="s">
        <v>433</v>
      </c>
      <c r="G245" s="243"/>
      <c r="H245" s="246">
        <v>4.1539999999999999</v>
      </c>
      <c r="I245" s="247"/>
      <c r="J245" s="243"/>
      <c r="K245" s="243"/>
      <c r="L245" s="248"/>
      <c r="M245" s="249"/>
      <c r="N245" s="250"/>
      <c r="O245" s="250"/>
      <c r="P245" s="250"/>
      <c r="Q245" s="250"/>
      <c r="R245" s="250"/>
      <c r="S245" s="250"/>
      <c r="T245" s="251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2" t="s">
        <v>135</v>
      </c>
      <c r="AU245" s="252" t="s">
        <v>89</v>
      </c>
      <c r="AV245" s="14" t="s">
        <v>89</v>
      </c>
      <c r="AW245" s="14" t="s">
        <v>36</v>
      </c>
      <c r="AX245" s="14" t="s">
        <v>79</v>
      </c>
      <c r="AY245" s="252" t="s">
        <v>125</v>
      </c>
    </row>
    <row r="246" s="13" customFormat="1">
      <c r="A246" s="13"/>
      <c r="B246" s="231"/>
      <c r="C246" s="232"/>
      <c r="D246" s="233" t="s">
        <v>135</v>
      </c>
      <c r="E246" s="234" t="s">
        <v>1</v>
      </c>
      <c r="F246" s="235" t="s">
        <v>434</v>
      </c>
      <c r="G246" s="232"/>
      <c r="H246" s="234" t="s">
        <v>1</v>
      </c>
      <c r="I246" s="236"/>
      <c r="J246" s="232"/>
      <c r="K246" s="232"/>
      <c r="L246" s="237"/>
      <c r="M246" s="238"/>
      <c r="N246" s="239"/>
      <c r="O246" s="239"/>
      <c r="P246" s="239"/>
      <c r="Q246" s="239"/>
      <c r="R246" s="239"/>
      <c r="S246" s="239"/>
      <c r="T246" s="240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1" t="s">
        <v>135</v>
      </c>
      <c r="AU246" s="241" t="s">
        <v>89</v>
      </c>
      <c r="AV246" s="13" t="s">
        <v>87</v>
      </c>
      <c r="AW246" s="13" t="s">
        <v>36</v>
      </c>
      <c r="AX246" s="13" t="s">
        <v>79</v>
      </c>
      <c r="AY246" s="241" t="s">
        <v>125</v>
      </c>
    </row>
    <row r="247" s="14" customFormat="1">
      <c r="A247" s="14"/>
      <c r="B247" s="242"/>
      <c r="C247" s="243"/>
      <c r="D247" s="233" t="s">
        <v>135</v>
      </c>
      <c r="E247" s="244" t="s">
        <v>1</v>
      </c>
      <c r="F247" s="245" t="s">
        <v>435</v>
      </c>
      <c r="G247" s="243"/>
      <c r="H247" s="246">
        <v>1</v>
      </c>
      <c r="I247" s="247"/>
      <c r="J247" s="243"/>
      <c r="K247" s="243"/>
      <c r="L247" s="248"/>
      <c r="M247" s="249"/>
      <c r="N247" s="250"/>
      <c r="O247" s="250"/>
      <c r="P247" s="250"/>
      <c r="Q247" s="250"/>
      <c r="R247" s="250"/>
      <c r="S247" s="250"/>
      <c r="T247" s="251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2" t="s">
        <v>135</v>
      </c>
      <c r="AU247" s="252" t="s">
        <v>89</v>
      </c>
      <c r="AV247" s="14" t="s">
        <v>89</v>
      </c>
      <c r="AW247" s="14" t="s">
        <v>36</v>
      </c>
      <c r="AX247" s="14" t="s">
        <v>79</v>
      </c>
      <c r="AY247" s="252" t="s">
        <v>125</v>
      </c>
    </row>
    <row r="248" s="15" customFormat="1">
      <c r="A248" s="15"/>
      <c r="B248" s="263"/>
      <c r="C248" s="264"/>
      <c r="D248" s="233" t="s">
        <v>135</v>
      </c>
      <c r="E248" s="265" t="s">
        <v>1</v>
      </c>
      <c r="F248" s="266" t="s">
        <v>161</v>
      </c>
      <c r="G248" s="264"/>
      <c r="H248" s="267">
        <v>5.1539999999999999</v>
      </c>
      <c r="I248" s="268"/>
      <c r="J248" s="264"/>
      <c r="K248" s="264"/>
      <c r="L248" s="269"/>
      <c r="M248" s="270"/>
      <c r="N248" s="271"/>
      <c r="O248" s="271"/>
      <c r="P248" s="271"/>
      <c r="Q248" s="271"/>
      <c r="R248" s="271"/>
      <c r="S248" s="271"/>
      <c r="T248" s="272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73" t="s">
        <v>135</v>
      </c>
      <c r="AU248" s="273" t="s">
        <v>89</v>
      </c>
      <c r="AV248" s="15" t="s">
        <v>133</v>
      </c>
      <c r="AW248" s="15" t="s">
        <v>36</v>
      </c>
      <c r="AX248" s="15" t="s">
        <v>87</v>
      </c>
      <c r="AY248" s="273" t="s">
        <v>125</v>
      </c>
    </row>
    <row r="249" s="2" customFormat="1" ht="21.75" customHeight="1">
      <c r="A249" s="38"/>
      <c r="B249" s="39"/>
      <c r="C249" s="218" t="s">
        <v>280</v>
      </c>
      <c r="D249" s="218" t="s">
        <v>128</v>
      </c>
      <c r="E249" s="219" t="s">
        <v>436</v>
      </c>
      <c r="F249" s="220" t="s">
        <v>437</v>
      </c>
      <c r="G249" s="221" t="s">
        <v>155</v>
      </c>
      <c r="H249" s="222">
        <v>4.0979999999999999</v>
      </c>
      <c r="I249" s="223"/>
      <c r="J249" s="224">
        <f>ROUND(I249*H249,2)</f>
        <v>0</v>
      </c>
      <c r="K249" s="220" t="s">
        <v>312</v>
      </c>
      <c r="L249" s="44"/>
      <c r="M249" s="225" t="s">
        <v>1</v>
      </c>
      <c r="N249" s="226" t="s">
        <v>44</v>
      </c>
      <c r="O249" s="91"/>
      <c r="P249" s="227">
        <f>O249*H249</f>
        <v>0</v>
      </c>
      <c r="Q249" s="227">
        <v>0</v>
      </c>
      <c r="R249" s="227">
        <f>Q249*H249</f>
        <v>0</v>
      </c>
      <c r="S249" s="227">
        <v>0</v>
      </c>
      <c r="T249" s="228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9" t="s">
        <v>133</v>
      </c>
      <c r="AT249" s="229" t="s">
        <v>128</v>
      </c>
      <c r="AU249" s="229" t="s">
        <v>89</v>
      </c>
      <c r="AY249" s="17" t="s">
        <v>125</v>
      </c>
      <c r="BE249" s="230">
        <f>IF(N249="základní",J249,0)</f>
        <v>0</v>
      </c>
      <c r="BF249" s="230">
        <f>IF(N249="snížená",J249,0)</f>
        <v>0</v>
      </c>
      <c r="BG249" s="230">
        <f>IF(N249="zákl. přenesená",J249,0)</f>
        <v>0</v>
      </c>
      <c r="BH249" s="230">
        <f>IF(N249="sníž. přenesená",J249,0)</f>
        <v>0</v>
      </c>
      <c r="BI249" s="230">
        <f>IF(N249="nulová",J249,0)</f>
        <v>0</v>
      </c>
      <c r="BJ249" s="17" t="s">
        <v>87</v>
      </c>
      <c r="BK249" s="230">
        <f>ROUND(I249*H249,2)</f>
        <v>0</v>
      </c>
      <c r="BL249" s="17" t="s">
        <v>133</v>
      </c>
      <c r="BM249" s="229" t="s">
        <v>734</v>
      </c>
    </row>
    <row r="250" s="13" customFormat="1">
      <c r="A250" s="13"/>
      <c r="B250" s="231"/>
      <c r="C250" s="232"/>
      <c r="D250" s="233" t="s">
        <v>135</v>
      </c>
      <c r="E250" s="234" t="s">
        <v>1</v>
      </c>
      <c r="F250" s="235" t="s">
        <v>439</v>
      </c>
      <c r="G250" s="232"/>
      <c r="H250" s="234" t="s">
        <v>1</v>
      </c>
      <c r="I250" s="236"/>
      <c r="J250" s="232"/>
      <c r="K250" s="232"/>
      <c r="L250" s="237"/>
      <c r="M250" s="238"/>
      <c r="N250" s="239"/>
      <c r="O250" s="239"/>
      <c r="P250" s="239"/>
      <c r="Q250" s="239"/>
      <c r="R250" s="239"/>
      <c r="S250" s="239"/>
      <c r="T250" s="24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1" t="s">
        <v>135</v>
      </c>
      <c r="AU250" s="241" t="s">
        <v>89</v>
      </c>
      <c r="AV250" s="13" t="s">
        <v>87</v>
      </c>
      <c r="AW250" s="13" t="s">
        <v>36</v>
      </c>
      <c r="AX250" s="13" t="s">
        <v>79</v>
      </c>
      <c r="AY250" s="241" t="s">
        <v>125</v>
      </c>
    </row>
    <row r="251" s="14" customFormat="1">
      <c r="A251" s="14"/>
      <c r="B251" s="242"/>
      <c r="C251" s="243"/>
      <c r="D251" s="233" t="s">
        <v>135</v>
      </c>
      <c r="E251" s="244" t="s">
        <v>1</v>
      </c>
      <c r="F251" s="245" t="s">
        <v>440</v>
      </c>
      <c r="G251" s="243"/>
      <c r="H251" s="246">
        <v>4.0979999999999999</v>
      </c>
      <c r="I251" s="247"/>
      <c r="J251" s="243"/>
      <c r="K251" s="243"/>
      <c r="L251" s="248"/>
      <c r="M251" s="249"/>
      <c r="N251" s="250"/>
      <c r="O251" s="250"/>
      <c r="P251" s="250"/>
      <c r="Q251" s="250"/>
      <c r="R251" s="250"/>
      <c r="S251" s="250"/>
      <c r="T251" s="251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2" t="s">
        <v>135</v>
      </c>
      <c r="AU251" s="252" t="s">
        <v>89</v>
      </c>
      <c r="AV251" s="14" t="s">
        <v>89</v>
      </c>
      <c r="AW251" s="14" t="s">
        <v>36</v>
      </c>
      <c r="AX251" s="14" t="s">
        <v>87</v>
      </c>
      <c r="AY251" s="252" t="s">
        <v>125</v>
      </c>
    </row>
    <row r="252" s="2" customFormat="1" ht="33" customHeight="1">
      <c r="A252" s="38"/>
      <c r="B252" s="39"/>
      <c r="C252" s="218" t="s">
        <v>285</v>
      </c>
      <c r="D252" s="218" t="s">
        <v>128</v>
      </c>
      <c r="E252" s="219" t="s">
        <v>441</v>
      </c>
      <c r="F252" s="220" t="s">
        <v>442</v>
      </c>
      <c r="G252" s="221" t="s">
        <v>155</v>
      </c>
      <c r="H252" s="222">
        <v>4.0979999999999999</v>
      </c>
      <c r="I252" s="223"/>
      <c r="J252" s="224">
        <f>ROUND(I252*H252,2)</f>
        <v>0</v>
      </c>
      <c r="K252" s="220" t="s">
        <v>312</v>
      </c>
      <c r="L252" s="44"/>
      <c r="M252" s="225" t="s">
        <v>1</v>
      </c>
      <c r="N252" s="226" t="s">
        <v>44</v>
      </c>
      <c r="O252" s="91"/>
      <c r="P252" s="227">
        <f>O252*H252</f>
        <v>0</v>
      </c>
      <c r="Q252" s="227">
        <v>0</v>
      </c>
      <c r="R252" s="227">
        <f>Q252*H252</f>
        <v>0</v>
      </c>
      <c r="S252" s="227">
        <v>0</v>
      </c>
      <c r="T252" s="228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9" t="s">
        <v>133</v>
      </c>
      <c r="AT252" s="229" t="s">
        <v>128</v>
      </c>
      <c r="AU252" s="229" t="s">
        <v>89</v>
      </c>
      <c r="AY252" s="17" t="s">
        <v>125</v>
      </c>
      <c r="BE252" s="230">
        <f>IF(N252="základní",J252,0)</f>
        <v>0</v>
      </c>
      <c r="BF252" s="230">
        <f>IF(N252="snížená",J252,0)</f>
        <v>0</v>
      </c>
      <c r="BG252" s="230">
        <f>IF(N252="zákl. přenesená",J252,0)</f>
        <v>0</v>
      </c>
      <c r="BH252" s="230">
        <f>IF(N252="sníž. přenesená",J252,0)</f>
        <v>0</v>
      </c>
      <c r="BI252" s="230">
        <f>IF(N252="nulová",J252,0)</f>
        <v>0</v>
      </c>
      <c r="BJ252" s="17" t="s">
        <v>87</v>
      </c>
      <c r="BK252" s="230">
        <f>ROUND(I252*H252,2)</f>
        <v>0</v>
      </c>
      <c r="BL252" s="17" t="s">
        <v>133</v>
      </c>
      <c r="BM252" s="229" t="s">
        <v>735</v>
      </c>
    </row>
    <row r="253" s="14" customFormat="1">
      <c r="A253" s="14"/>
      <c r="B253" s="242"/>
      <c r="C253" s="243"/>
      <c r="D253" s="233" t="s">
        <v>135</v>
      </c>
      <c r="E253" s="244" t="s">
        <v>1</v>
      </c>
      <c r="F253" s="245" t="s">
        <v>444</v>
      </c>
      <c r="G253" s="243"/>
      <c r="H253" s="246">
        <v>4.0979999999999999</v>
      </c>
      <c r="I253" s="247"/>
      <c r="J253" s="243"/>
      <c r="K253" s="243"/>
      <c r="L253" s="248"/>
      <c r="M253" s="249"/>
      <c r="N253" s="250"/>
      <c r="O253" s="250"/>
      <c r="P253" s="250"/>
      <c r="Q253" s="250"/>
      <c r="R253" s="250"/>
      <c r="S253" s="250"/>
      <c r="T253" s="251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2" t="s">
        <v>135</v>
      </c>
      <c r="AU253" s="252" t="s">
        <v>89</v>
      </c>
      <c r="AV253" s="14" t="s">
        <v>89</v>
      </c>
      <c r="AW253" s="14" t="s">
        <v>36</v>
      </c>
      <c r="AX253" s="14" t="s">
        <v>87</v>
      </c>
      <c r="AY253" s="252" t="s">
        <v>125</v>
      </c>
    </row>
    <row r="254" s="2" customFormat="1" ht="16.5" customHeight="1">
      <c r="A254" s="38"/>
      <c r="B254" s="39"/>
      <c r="C254" s="218" t="s">
        <v>291</v>
      </c>
      <c r="D254" s="218" t="s">
        <v>128</v>
      </c>
      <c r="E254" s="219" t="s">
        <v>445</v>
      </c>
      <c r="F254" s="220" t="s">
        <v>446</v>
      </c>
      <c r="G254" s="221" t="s">
        <v>140</v>
      </c>
      <c r="H254" s="222">
        <v>6.3639999999999999</v>
      </c>
      <c r="I254" s="223"/>
      <c r="J254" s="224">
        <f>ROUND(I254*H254,2)</f>
        <v>0</v>
      </c>
      <c r="K254" s="220" t="s">
        <v>312</v>
      </c>
      <c r="L254" s="44"/>
      <c r="M254" s="225" t="s">
        <v>1</v>
      </c>
      <c r="N254" s="226" t="s">
        <v>44</v>
      </c>
      <c r="O254" s="91"/>
      <c r="P254" s="227">
        <f>O254*H254</f>
        <v>0</v>
      </c>
      <c r="Q254" s="227">
        <v>0.00247</v>
      </c>
      <c r="R254" s="227">
        <f>Q254*H254</f>
        <v>0.01571908</v>
      </c>
      <c r="S254" s="227">
        <v>0</v>
      </c>
      <c r="T254" s="228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9" t="s">
        <v>133</v>
      </c>
      <c r="AT254" s="229" t="s">
        <v>128</v>
      </c>
      <c r="AU254" s="229" t="s">
        <v>89</v>
      </c>
      <c r="AY254" s="17" t="s">
        <v>125</v>
      </c>
      <c r="BE254" s="230">
        <f>IF(N254="základní",J254,0)</f>
        <v>0</v>
      </c>
      <c r="BF254" s="230">
        <f>IF(N254="snížená",J254,0)</f>
        <v>0</v>
      </c>
      <c r="BG254" s="230">
        <f>IF(N254="zákl. přenesená",J254,0)</f>
        <v>0</v>
      </c>
      <c r="BH254" s="230">
        <f>IF(N254="sníž. přenesená",J254,0)</f>
        <v>0</v>
      </c>
      <c r="BI254" s="230">
        <f>IF(N254="nulová",J254,0)</f>
        <v>0</v>
      </c>
      <c r="BJ254" s="17" t="s">
        <v>87</v>
      </c>
      <c r="BK254" s="230">
        <f>ROUND(I254*H254,2)</f>
        <v>0</v>
      </c>
      <c r="BL254" s="17" t="s">
        <v>133</v>
      </c>
      <c r="BM254" s="229" t="s">
        <v>736</v>
      </c>
    </row>
    <row r="255" s="13" customFormat="1">
      <c r="A255" s="13"/>
      <c r="B255" s="231"/>
      <c r="C255" s="232"/>
      <c r="D255" s="233" t="s">
        <v>135</v>
      </c>
      <c r="E255" s="234" t="s">
        <v>1</v>
      </c>
      <c r="F255" s="235" t="s">
        <v>439</v>
      </c>
      <c r="G255" s="232"/>
      <c r="H255" s="234" t="s">
        <v>1</v>
      </c>
      <c r="I255" s="236"/>
      <c r="J255" s="232"/>
      <c r="K255" s="232"/>
      <c r="L255" s="237"/>
      <c r="M255" s="238"/>
      <c r="N255" s="239"/>
      <c r="O255" s="239"/>
      <c r="P255" s="239"/>
      <c r="Q255" s="239"/>
      <c r="R255" s="239"/>
      <c r="S255" s="239"/>
      <c r="T255" s="240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1" t="s">
        <v>135</v>
      </c>
      <c r="AU255" s="241" t="s">
        <v>89</v>
      </c>
      <c r="AV255" s="13" t="s">
        <v>87</v>
      </c>
      <c r="AW255" s="13" t="s">
        <v>36</v>
      </c>
      <c r="AX255" s="13" t="s">
        <v>79</v>
      </c>
      <c r="AY255" s="241" t="s">
        <v>125</v>
      </c>
    </row>
    <row r="256" s="14" customFormat="1">
      <c r="A256" s="14"/>
      <c r="B256" s="242"/>
      <c r="C256" s="243"/>
      <c r="D256" s="233" t="s">
        <v>135</v>
      </c>
      <c r="E256" s="244" t="s">
        <v>1</v>
      </c>
      <c r="F256" s="245" t="s">
        <v>448</v>
      </c>
      <c r="G256" s="243"/>
      <c r="H256" s="246">
        <v>6.3639999999999999</v>
      </c>
      <c r="I256" s="247"/>
      <c r="J256" s="243"/>
      <c r="K256" s="243"/>
      <c r="L256" s="248"/>
      <c r="M256" s="249"/>
      <c r="N256" s="250"/>
      <c r="O256" s="250"/>
      <c r="P256" s="250"/>
      <c r="Q256" s="250"/>
      <c r="R256" s="250"/>
      <c r="S256" s="250"/>
      <c r="T256" s="251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2" t="s">
        <v>135</v>
      </c>
      <c r="AU256" s="252" t="s">
        <v>89</v>
      </c>
      <c r="AV256" s="14" t="s">
        <v>89</v>
      </c>
      <c r="AW256" s="14" t="s">
        <v>36</v>
      </c>
      <c r="AX256" s="14" t="s">
        <v>87</v>
      </c>
      <c r="AY256" s="252" t="s">
        <v>125</v>
      </c>
    </row>
    <row r="257" s="2" customFormat="1" ht="16.5" customHeight="1">
      <c r="A257" s="38"/>
      <c r="B257" s="39"/>
      <c r="C257" s="218" t="s">
        <v>449</v>
      </c>
      <c r="D257" s="218" t="s">
        <v>128</v>
      </c>
      <c r="E257" s="219" t="s">
        <v>450</v>
      </c>
      <c r="F257" s="220" t="s">
        <v>451</v>
      </c>
      <c r="G257" s="221" t="s">
        <v>140</v>
      </c>
      <c r="H257" s="222">
        <v>6.3639999999999999</v>
      </c>
      <c r="I257" s="223"/>
      <c r="J257" s="224">
        <f>ROUND(I257*H257,2)</f>
        <v>0</v>
      </c>
      <c r="K257" s="220" t="s">
        <v>312</v>
      </c>
      <c r="L257" s="44"/>
      <c r="M257" s="225" t="s">
        <v>1</v>
      </c>
      <c r="N257" s="226" t="s">
        <v>44</v>
      </c>
      <c r="O257" s="91"/>
      <c r="P257" s="227">
        <f>O257*H257</f>
        <v>0</v>
      </c>
      <c r="Q257" s="227">
        <v>0</v>
      </c>
      <c r="R257" s="227">
        <f>Q257*H257</f>
        <v>0</v>
      </c>
      <c r="S257" s="227">
        <v>0</v>
      </c>
      <c r="T257" s="228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9" t="s">
        <v>133</v>
      </c>
      <c r="AT257" s="229" t="s">
        <v>128</v>
      </c>
      <c r="AU257" s="229" t="s">
        <v>89</v>
      </c>
      <c r="AY257" s="17" t="s">
        <v>125</v>
      </c>
      <c r="BE257" s="230">
        <f>IF(N257="základní",J257,0)</f>
        <v>0</v>
      </c>
      <c r="BF257" s="230">
        <f>IF(N257="snížená",J257,0)</f>
        <v>0</v>
      </c>
      <c r="BG257" s="230">
        <f>IF(N257="zákl. přenesená",J257,0)</f>
        <v>0</v>
      </c>
      <c r="BH257" s="230">
        <f>IF(N257="sníž. přenesená",J257,0)</f>
        <v>0</v>
      </c>
      <c r="BI257" s="230">
        <f>IF(N257="nulová",J257,0)</f>
        <v>0</v>
      </c>
      <c r="BJ257" s="17" t="s">
        <v>87</v>
      </c>
      <c r="BK257" s="230">
        <f>ROUND(I257*H257,2)</f>
        <v>0</v>
      </c>
      <c r="BL257" s="17" t="s">
        <v>133</v>
      </c>
      <c r="BM257" s="229" t="s">
        <v>737</v>
      </c>
    </row>
    <row r="258" s="14" customFormat="1">
      <c r="A258" s="14"/>
      <c r="B258" s="242"/>
      <c r="C258" s="243"/>
      <c r="D258" s="233" t="s">
        <v>135</v>
      </c>
      <c r="E258" s="244" t="s">
        <v>1</v>
      </c>
      <c r="F258" s="245" t="s">
        <v>453</v>
      </c>
      <c r="G258" s="243"/>
      <c r="H258" s="246">
        <v>6.3639999999999999</v>
      </c>
      <c r="I258" s="247"/>
      <c r="J258" s="243"/>
      <c r="K258" s="243"/>
      <c r="L258" s="248"/>
      <c r="M258" s="249"/>
      <c r="N258" s="250"/>
      <c r="O258" s="250"/>
      <c r="P258" s="250"/>
      <c r="Q258" s="250"/>
      <c r="R258" s="250"/>
      <c r="S258" s="250"/>
      <c r="T258" s="251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2" t="s">
        <v>135</v>
      </c>
      <c r="AU258" s="252" t="s">
        <v>89</v>
      </c>
      <c r="AV258" s="14" t="s">
        <v>89</v>
      </c>
      <c r="AW258" s="14" t="s">
        <v>36</v>
      </c>
      <c r="AX258" s="14" t="s">
        <v>87</v>
      </c>
      <c r="AY258" s="252" t="s">
        <v>125</v>
      </c>
    </row>
    <row r="259" s="2" customFormat="1" ht="24.15" customHeight="1">
      <c r="A259" s="38"/>
      <c r="B259" s="39"/>
      <c r="C259" s="218" t="s">
        <v>454</v>
      </c>
      <c r="D259" s="218" t="s">
        <v>128</v>
      </c>
      <c r="E259" s="219" t="s">
        <v>455</v>
      </c>
      <c r="F259" s="220" t="s">
        <v>456</v>
      </c>
      <c r="G259" s="221" t="s">
        <v>148</v>
      </c>
      <c r="H259" s="222">
        <v>0.27200000000000002</v>
      </c>
      <c r="I259" s="223"/>
      <c r="J259" s="224">
        <f>ROUND(I259*H259,2)</f>
        <v>0</v>
      </c>
      <c r="K259" s="220" t="s">
        <v>312</v>
      </c>
      <c r="L259" s="44"/>
      <c r="M259" s="225" t="s">
        <v>1</v>
      </c>
      <c r="N259" s="226" t="s">
        <v>44</v>
      </c>
      <c r="O259" s="91"/>
      <c r="P259" s="227">
        <f>O259*H259</f>
        <v>0</v>
      </c>
      <c r="Q259" s="227">
        <v>1.0597399999999999</v>
      </c>
      <c r="R259" s="227">
        <f>Q259*H259</f>
        <v>0.28824928</v>
      </c>
      <c r="S259" s="227">
        <v>0</v>
      </c>
      <c r="T259" s="228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9" t="s">
        <v>133</v>
      </c>
      <c r="AT259" s="229" t="s">
        <v>128</v>
      </c>
      <c r="AU259" s="229" t="s">
        <v>89</v>
      </c>
      <c r="AY259" s="17" t="s">
        <v>125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17" t="s">
        <v>87</v>
      </c>
      <c r="BK259" s="230">
        <f>ROUND(I259*H259,2)</f>
        <v>0</v>
      </c>
      <c r="BL259" s="17" t="s">
        <v>133</v>
      </c>
      <c r="BM259" s="229" t="s">
        <v>738</v>
      </c>
    </row>
    <row r="260" s="13" customFormat="1">
      <c r="A260" s="13"/>
      <c r="B260" s="231"/>
      <c r="C260" s="232"/>
      <c r="D260" s="233" t="s">
        <v>135</v>
      </c>
      <c r="E260" s="234" t="s">
        <v>1</v>
      </c>
      <c r="F260" s="235" t="s">
        <v>458</v>
      </c>
      <c r="G260" s="232"/>
      <c r="H260" s="234" t="s">
        <v>1</v>
      </c>
      <c r="I260" s="236"/>
      <c r="J260" s="232"/>
      <c r="K260" s="232"/>
      <c r="L260" s="237"/>
      <c r="M260" s="238"/>
      <c r="N260" s="239"/>
      <c r="O260" s="239"/>
      <c r="P260" s="239"/>
      <c r="Q260" s="239"/>
      <c r="R260" s="239"/>
      <c r="S260" s="239"/>
      <c r="T260" s="24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1" t="s">
        <v>135</v>
      </c>
      <c r="AU260" s="241" t="s">
        <v>89</v>
      </c>
      <c r="AV260" s="13" t="s">
        <v>87</v>
      </c>
      <c r="AW260" s="13" t="s">
        <v>36</v>
      </c>
      <c r="AX260" s="13" t="s">
        <v>79</v>
      </c>
      <c r="AY260" s="241" t="s">
        <v>125</v>
      </c>
    </row>
    <row r="261" s="13" customFormat="1">
      <c r="A261" s="13"/>
      <c r="B261" s="231"/>
      <c r="C261" s="232"/>
      <c r="D261" s="233" t="s">
        <v>135</v>
      </c>
      <c r="E261" s="234" t="s">
        <v>1</v>
      </c>
      <c r="F261" s="235" t="s">
        <v>459</v>
      </c>
      <c r="G261" s="232"/>
      <c r="H261" s="234" t="s">
        <v>1</v>
      </c>
      <c r="I261" s="236"/>
      <c r="J261" s="232"/>
      <c r="K261" s="232"/>
      <c r="L261" s="237"/>
      <c r="M261" s="238"/>
      <c r="N261" s="239"/>
      <c r="O261" s="239"/>
      <c r="P261" s="239"/>
      <c r="Q261" s="239"/>
      <c r="R261" s="239"/>
      <c r="S261" s="239"/>
      <c r="T261" s="240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1" t="s">
        <v>135</v>
      </c>
      <c r="AU261" s="241" t="s">
        <v>89</v>
      </c>
      <c r="AV261" s="13" t="s">
        <v>87</v>
      </c>
      <c r="AW261" s="13" t="s">
        <v>36</v>
      </c>
      <c r="AX261" s="13" t="s">
        <v>79</v>
      </c>
      <c r="AY261" s="241" t="s">
        <v>125</v>
      </c>
    </row>
    <row r="262" s="14" customFormat="1">
      <c r="A262" s="14"/>
      <c r="B262" s="242"/>
      <c r="C262" s="243"/>
      <c r="D262" s="233" t="s">
        <v>135</v>
      </c>
      <c r="E262" s="244" t="s">
        <v>1</v>
      </c>
      <c r="F262" s="245" t="s">
        <v>460</v>
      </c>
      <c r="G262" s="243"/>
      <c r="H262" s="246">
        <v>0.27200000000000002</v>
      </c>
      <c r="I262" s="247"/>
      <c r="J262" s="243"/>
      <c r="K262" s="243"/>
      <c r="L262" s="248"/>
      <c r="M262" s="249"/>
      <c r="N262" s="250"/>
      <c r="O262" s="250"/>
      <c r="P262" s="250"/>
      <c r="Q262" s="250"/>
      <c r="R262" s="250"/>
      <c r="S262" s="250"/>
      <c r="T262" s="251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2" t="s">
        <v>135</v>
      </c>
      <c r="AU262" s="252" t="s">
        <v>89</v>
      </c>
      <c r="AV262" s="14" t="s">
        <v>89</v>
      </c>
      <c r="AW262" s="14" t="s">
        <v>36</v>
      </c>
      <c r="AX262" s="14" t="s">
        <v>87</v>
      </c>
      <c r="AY262" s="252" t="s">
        <v>125</v>
      </c>
    </row>
    <row r="263" s="2" customFormat="1" ht="24.15" customHeight="1">
      <c r="A263" s="38"/>
      <c r="B263" s="39"/>
      <c r="C263" s="218" t="s">
        <v>461</v>
      </c>
      <c r="D263" s="218" t="s">
        <v>128</v>
      </c>
      <c r="E263" s="219" t="s">
        <v>462</v>
      </c>
      <c r="F263" s="220" t="s">
        <v>463</v>
      </c>
      <c r="G263" s="221" t="s">
        <v>155</v>
      </c>
      <c r="H263" s="222">
        <v>5.2859999999999996</v>
      </c>
      <c r="I263" s="223"/>
      <c r="J263" s="224">
        <f>ROUND(I263*H263,2)</f>
        <v>0</v>
      </c>
      <c r="K263" s="220" t="s">
        <v>312</v>
      </c>
      <c r="L263" s="44"/>
      <c r="M263" s="225" t="s">
        <v>1</v>
      </c>
      <c r="N263" s="226" t="s">
        <v>44</v>
      </c>
      <c r="O263" s="91"/>
      <c r="P263" s="227">
        <f>O263*H263</f>
        <v>0</v>
      </c>
      <c r="Q263" s="227">
        <v>0</v>
      </c>
      <c r="R263" s="227">
        <f>Q263*H263</f>
        <v>0</v>
      </c>
      <c r="S263" s="227">
        <v>0</v>
      </c>
      <c r="T263" s="228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9" t="s">
        <v>133</v>
      </c>
      <c r="AT263" s="229" t="s">
        <v>128</v>
      </c>
      <c r="AU263" s="229" t="s">
        <v>89</v>
      </c>
      <c r="AY263" s="17" t="s">
        <v>125</v>
      </c>
      <c r="BE263" s="230">
        <f>IF(N263="základní",J263,0)</f>
        <v>0</v>
      </c>
      <c r="BF263" s="230">
        <f>IF(N263="snížená",J263,0)</f>
        <v>0</v>
      </c>
      <c r="BG263" s="230">
        <f>IF(N263="zákl. přenesená",J263,0)</f>
        <v>0</v>
      </c>
      <c r="BH263" s="230">
        <f>IF(N263="sníž. přenesená",J263,0)</f>
        <v>0</v>
      </c>
      <c r="BI263" s="230">
        <f>IF(N263="nulová",J263,0)</f>
        <v>0</v>
      </c>
      <c r="BJ263" s="17" t="s">
        <v>87</v>
      </c>
      <c r="BK263" s="230">
        <f>ROUND(I263*H263,2)</f>
        <v>0</v>
      </c>
      <c r="BL263" s="17" t="s">
        <v>133</v>
      </c>
      <c r="BM263" s="229" t="s">
        <v>739</v>
      </c>
    </row>
    <row r="264" s="13" customFormat="1">
      <c r="A264" s="13"/>
      <c r="B264" s="231"/>
      <c r="C264" s="232"/>
      <c r="D264" s="233" t="s">
        <v>135</v>
      </c>
      <c r="E264" s="234" t="s">
        <v>1</v>
      </c>
      <c r="F264" s="235" t="s">
        <v>465</v>
      </c>
      <c r="G264" s="232"/>
      <c r="H264" s="234" t="s">
        <v>1</v>
      </c>
      <c r="I264" s="236"/>
      <c r="J264" s="232"/>
      <c r="K264" s="232"/>
      <c r="L264" s="237"/>
      <c r="M264" s="238"/>
      <c r="N264" s="239"/>
      <c r="O264" s="239"/>
      <c r="P264" s="239"/>
      <c r="Q264" s="239"/>
      <c r="R264" s="239"/>
      <c r="S264" s="239"/>
      <c r="T264" s="240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1" t="s">
        <v>135</v>
      </c>
      <c r="AU264" s="241" t="s">
        <v>89</v>
      </c>
      <c r="AV264" s="13" t="s">
        <v>87</v>
      </c>
      <c r="AW264" s="13" t="s">
        <v>36</v>
      </c>
      <c r="AX264" s="13" t="s">
        <v>79</v>
      </c>
      <c r="AY264" s="241" t="s">
        <v>125</v>
      </c>
    </row>
    <row r="265" s="13" customFormat="1">
      <c r="A265" s="13"/>
      <c r="B265" s="231"/>
      <c r="C265" s="232"/>
      <c r="D265" s="233" t="s">
        <v>135</v>
      </c>
      <c r="E265" s="234" t="s">
        <v>1</v>
      </c>
      <c r="F265" s="235" t="s">
        <v>314</v>
      </c>
      <c r="G265" s="232"/>
      <c r="H265" s="234" t="s">
        <v>1</v>
      </c>
      <c r="I265" s="236"/>
      <c r="J265" s="232"/>
      <c r="K265" s="232"/>
      <c r="L265" s="237"/>
      <c r="M265" s="238"/>
      <c r="N265" s="239"/>
      <c r="O265" s="239"/>
      <c r="P265" s="239"/>
      <c r="Q265" s="239"/>
      <c r="R265" s="239"/>
      <c r="S265" s="239"/>
      <c r="T265" s="240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1" t="s">
        <v>135</v>
      </c>
      <c r="AU265" s="241" t="s">
        <v>89</v>
      </c>
      <c r="AV265" s="13" t="s">
        <v>87</v>
      </c>
      <c r="AW265" s="13" t="s">
        <v>36</v>
      </c>
      <c r="AX265" s="13" t="s">
        <v>79</v>
      </c>
      <c r="AY265" s="241" t="s">
        <v>125</v>
      </c>
    </row>
    <row r="266" s="14" customFormat="1">
      <c r="A266" s="14"/>
      <c r="B266" s="242"/>
      <c r="C266" s="243"/>
      <c r="D266" s="233" t="s">
        <v>135</v>
      </c>
      <c r="E266" s="244" t="s">
        <v>1</v>
      </c>
      <c r="F266" s="245" t="s">
        <v>466</v>
      </c>
      <c r="G266" s="243"/>
      <c r="H266" s="246">
        <v>1.9650000000000001</v>
      </c>
      <c r="I266" s="247"/>
      <c r="J266" s="243"/>
      <c r="K266" s="243"/>
      <c r="L266" s="248"/>
      <c r="M266" s="249"/>
      <c r="N266" s="250"/>
      <c r="O266" s="250"/>
      <c r="P266" s="250"/>
      <c r="Q266" s="250"/>
      <c r="R266" s="250"/>
      <c r="S266" s="250"/>
      <c r="T266" s="251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2" t="s">
        <v>135</v>
      </c>
      <c r="AU266" s="252" t="s">
        <v>89</v>
      </c>
      <c r="AV266" s="14" t="s">
        <v>89</v>
      </c>
      <c r="AW266" s="14" t="s">
        <v>36</v>
      </c>
      <c r="AX266" s="14" t="s">
        <v>79</v>
      </c>
      <c r="AY266" s="252" t="s">
        <v>125</v>
      </c>
    </row>
    <row r="267" s="13" customFormat="1">
      <c r="A267" s="13"/>
      <c r="B267" s="231"/>
      <c r="C267" s="232"/>
      <c r="D267" s="233" t="s">
        <v>135</v>
      </c>
      <c r="E267" s="234" t="s">
        <v>1</v>
      </c>
      <c r="F267" s="235" t="s">
        <v>316</v>
      </c>
      <c r="G267" s="232"/>
      <c r="H267" s="234" t="s">
        <v>1</v>
      </c>
      <c r="I267" s="236"/>
      <c r="J267" s="232"/>
      <c r="K267" s="232"/>
      <c r="L267" s="237"/>
      <c r="M267" s="238"/>
      <c r="N267" s="239"/>
      <c r="O267" s="239"/>
      <c r="P267" s="239"/>
      <c r="Q267" s="239"/>
      <c r="R267" s="239"/>
      <c r="S267" s="239"/>
      <c r="T267" s="240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1" t="s">
        <v>135</v>
      </c>
      <c r="AU267" s="241" t="s">
        <v>89</v>
      </c>
      <c r="AV267" s="13" t="s">
        <v>87</v>
      </c>
      <c r="AW267" s="13" t="s">
        <v>36</v>
      </c>
      <c r="AX267" s="13" t="s">
        <v>79</v>
      </c>
      <c r="AY267" s="241" t="s">
        <v>125</v>
      </c>
    </row>
    <row r="268" s="14" customFormat="1">
      <c r="A268" s="14"/>
      <c r="B268" s="242"/>
      <c r="C268" s="243"/>
      <c r="D268" s="233" t="s">
        <v>135</v>
      </c>
      <c r="E268" s="244" t="s">
        <v>1</v>
      </c>
      <c r="F268" s="245" t="s">
        <v>467</v>
      </c>
      <c r="G268" s="243"/>
      <c r="H268" s="246">
        <v>1.278</v>
      </c>
      <c r="I268" s="247"/>
      <c r="J268" s="243"/>
      <c r="K268" s="243"/>
      <c r="L268" s="248"/>
      <c r="M268" s="249"/>
      <c r="N268" s="250"/>
      <c r="O268" s="250"/>
      <c r="P268" s="250"/>
      <c r="Q268" s="250"/>
      <c r="R268" s="250"/>
      <c r="S268" s="250"/>
      <c r="T268" s="251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2" t="s">
        <v>135</v>
      </c>
      <c r="AU268" s="252" t="s">
        <v>89</v>
      </c>
      <c r="AV268" s="14" t="s">
        <v>89</v>
      </c>
      <c r="AW268" s="14" t="s">
        <v>36</v>
      </c>
      <c r="AX268" s="14" t="s">
        <v>79</v>
      </c>
      <c r="AY268" s="252" t="s">
        <v>125</v>
      </c>
    </row>
    <row r="269" s="13" customFormat="1">
      <c r="A269" s="13"/>
      <c r="B269" s="231"/>
      <c r="C269" s="232"/>
      <c r="D269" s="233" t="s">
        <v>135</v>
      </c>
      <c r="E269" s="234" t="s">
        <v>1</v>
      </c>
      <c r="F269" s="235" t="s">
        <v>740</v>
      </c>
      <c r="G269" s="232"/>
      <c r="H269" s="234" t="s">
        <v>1</v>
      </c>
      <c r="I269" s="236"/>
      <c r="J269" s="232"/>
      <c r="K269" s="232"/>
      <c r="L269" s="237"/>
      <c r="M269" s="238"/>
      <c r="N269" s="239"/>
      <c r="O269" s="239"/>
      <c r="P269" s="239"/>
      <c r="Q269" s="239"/>
      <c r="R269" s="239"/>
      <c r="S269" s="239"/>
      <c r="T269" s="240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1" t="s">
        <v>135</v>
      </c>
      <c r="AU269" s="241" t="s">
        <v>89</v>
      </c>
      <c r="AV269" s="13" t="s">
        <v>87</v>
      </c>
      <c r="AW269" s="13" t="s">
        <v>36</v>
      </c>
      <c r="AX269" s="13" t="s">
        <v>79</v>
      </c>
      <c r="AY269" s="241" t="s">
        <v>125</v>
      </c>
    </row>
    <row r="270" s="14" customFormat="1">
      <c r="A270" s="14"/>
      <c r="B270" s="242"/>
      <c r="C270" s="243"/>
      <c r="D270" s="233" t="s">
        <v>135</v>
      </c>
      <c r="E270" s="244" t="s">
        <v>1</v>
      </c>
      <c r="F270" s="245" t="s">
        <v>741</v>
      </c>
      <c r="G270" s="243"/>
      <c r="H270" s="246">
        <v>2.0430000000000001</v>
      </c>
      <c r="I270" s="247"/>
      <c r="J270" s="243"/>
      <c r="K270" s="243"/>
      <c r="L270" s="248"/>
      <c r="M270" s="249"/>
      <c r="N270" s="250"/>
      <c r="O270" s="250"/>
      <c r="P270" s="250"/>
      <c r="Q270" s="250"/>
      <c r="R270" s="250"/>
      <c r="S270" s="250"/>
      <c r="T270" s="251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2" t="s">
        <v>135</v>
      </c>
      <c r="AU270" s="252" t="s">
        <v>89</v>
      </c>
      <c r="AV270" s="14" t="s">
        <v>89</v>
      </c>
      <c r="AW270" s="14" t="s">
        <v>36</v>
      </c>
      <c r="AX270" s="14" t="s">
        <v>79</v>
      </c>
      <c r="AY270" s="252" t="s">
        <v>125</v>
      </c>
    </row>
    <row r="271" s="15" customFormat="1">
      <c r="A271" s="15"/>
      <c r="B271" s="263"/>
      <c r="C271" s="264"/>
      <c r="D271" s="233" t="s">
        <v>135</v>
      </c>
      <c r="E271" s="265" t="s">
        <v>1</v>
      </c>
      <c r="F271" s="266" t="s">
        <v>161</v>
      </c>
      <c r="G271" s="264"/>
      <c r="H271" s="267">
        <v>5.2860000000000005</v>
      </c>
      <c r="I271" s="268"/>
      <c r="J271" s="264"/>
      <c r="K271" s="264"/>
      <c r="L271" s="269"/>
      <c r="M271" s="270"/>
      <c r="N271" s="271"/>
      <c r="O271" s="271"/>
      <c r="P271" s="271"/>
      <c r="Q271" s="271"/>
      <c r="R271" s="271"/>
      <c r="S271" s="271"/>
      <c r="T271" s="272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73" t="s">
        <v>135</v>
      </c>
      <c r="AU271" s="273" t="s">
        <v>89</v>
      </c>
      <c r="AV271" s="15" t="s">
        <v>133</v>
      </c>
      <c r="AW271" s="15" t="s">
        <v>36</v>
      </c>
      <c r="AX271" s="15" t="s">
        <v>87</v>
      </c>
      <c r="AY271" s="273" t="s">
        <v>125</v>
      </c>
    </row>
    <row r="272" s="2" customFormat="1" ht="24.15" customHeight="1">
      <c r="A272" s="38"/>
      <c r="B272" s="39"/>
      <c r="C272" s="218" t="s">
        <v>468</v>
      </c>
      <c r="D272" s="218" t="s">
        <v>128</v>
      </c>
      <c r="E272" s="219" t="s">
        <v>474</v>
      </c>
      <c r="F272" s="220" t="s">
        <v>475</v>
      </c>
      <c r="G272" s="221" t="s">
        <v>155</v>
      </c>
      <c r="H272" s="222">
        <v>0.83999999999999997</v>
      </c>
      <c r="I272" s="223"/>
      <c r="J272" s="224">
        <f>ROUND(I272*H272,2)</f>
        <v>0</v>
      </c>
      <c r="K272" s="220" t="s">
        <v>312</v>
      </c>
      <c r="L272" s="44"/>
      <c r="M272" s="225" t="s">
        <v>1</v>
      </c>
      <c r="N272" s="226" t="s">
        <v>44</v>
      </c>
      <c r="O272" s="91"/>
      <c r="P272" s="227">
        <f>O272*H272</f>
        <v>0</v>
      </c>
      <c r="Q272" s="227">
        <v>0</v>
      </c>
      <c r="R272" s="227">
        <f>Q272*H272</f>
        <v>0</v>
      </c>
      <c r="S272" s="227">
        <v>0</v>
      </c>
      <c r="T272" s="228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9" t="s">
        <v>133</v>
      </c>
      <c r="AT272" s="229" t="s">
        <v>128</v>
      </c>
      <c r="AU272" s="229" t="s">
        <v>89</v>
      </c>
      <c r="AY272" s="17" t="s">
        <v>125</v>
      </c>
      <c r="BE272" s="230">
        <f>IF(N272="základní",J272,0)</f>
        <v>0</v>
      </c>
      <c r="BF272" s="230">
        <f>IF(N272="snížená",J272,0)</f>
        <v>0</v>
      </c>
      <c r="BG272" s="230">
        <f>IF(N272="zákl. přenesená",J272,0)</f>
        <v>0</v>
      </c>
      <c r="BH272" s="230">
        <f>IF(N272="sníž. přenesená",J272,0)</f>
        <v>0</v>
      </c>
      <c r="BI272" s="230">
        <f>IF(N272="nulová",J272,0)</f>
        <v>0</v>
      </c>
      <c r="BJ272" s="17" t="s">
        <v>87</v>
      </c>
      <c r="BK272" s="230">
        <f>ROUND(I272*H272,2)</f>
        <v>0</v>
      </c>
      <c r="BL272" s="17" t="s">
        <v>133</v>
      </c>
      <c r="BM272" s="229" t="s">
        <v>742</v>
      </c>
    </row>
    <row r="273" s="13" customFormat="1">
      <c r="A273" s="13"/>
      <c r="B273" s="231"/>
      <c r="C273" s="232"/>
      <c r="D273" s="233" t="s">
        <v>135</v>
      </c>
      <c r="E273" s="234" t="s">
        <v>1</v>
      </c>
      <c r="F273" s="235" t="s">
        <v>477</v>
      </c>
      <c r="G273" s="232"/>
      <c r="H273" s="234" t="s">
        <v>1</v>
      </c>
      <c r="I273" s="236"/>
      <c r="J273" s="232"/>
      <c r="K273" s="232"/>
      <c r="L273" s="237"/>
      <c r="M273" s="238"/>
      <c r="N273" s="239"/>
      <c r="O273" s="239"/>
      <c r="P273" s="239"/>
      <c r="Q273" s="239"/>
      <c r="R273" s="239"/>
      <c r="S273" s="239"/>
      <c r="T273" s="24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1" t="s">
        <v>135</v>
      </c>
      <c r="AU273" s="241" t="s">
        <v>89</v>
      </c>
      <c r="AV273" s="13" t="s">
        <v>87</v>
      </c>
      <c r="AW273" s="13" t="s">
        <v>36</v>
      </c>
      <c r="AX273" s="13" t="s">
        <v>79</v>
      </c>
      <c r="AY273" s="241" t="s">
        <v>125</v>
      </c>
    </row>
    <row r="274" s="14" customFormat="1">
      <c r="A274" s="14"/>
      <c r="B274" s="242"/>
      <c r="C274" s="243"/>
      <c r="D274" s="233" t="s">
        <v>135</v>
      </c>
      <c r="E274" s="244" t="s">
        <v>1</v>
      </c>
      <c r="F274" s="245" t="s">
        <v>478</v>
      </c>
      <c r="G274" s="243"/>
      <c r="H274" s="246">
        <v>0.83999999999999997</v>
      </c>
      <c r="I274" s="247"/>
      <c r="J274" s="243"/>
      <c r="K274" s="243"/>
      <c r="L274" s="248"/>
      <c r="M274" s="249"/>
      <c r="N274" s="250"/>
      <c r="O274" s="250"/>
      <c r="P274" s="250"/>
      <c r="Q274" s="250"/>
      <c r="R274" s="250"/>
      <c r="S274" s="250"/>
      <c r="T274" s="251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2" t="s">
        <v>135</v>
      </c>
      <c r="AU274" s="252" t="s">
        <v>89</v>
      </c>
      <c r="AV274" s="14" t="s">
        <v>89</v>
      </c>
      <c r="AW274" s="14" t="s">
        <v>36</v>
      </c>
      <c r="AX274" s="14" t="s">
        <v>87</v>
      </c>
      <c r="AY274" s="252" t="s">
        <v>125</v>
      </c>
    </row>
    <row r="275" s="2" customFormat="1" ht="24.15" customHeight="1">
      <c r="A275" s="38"/>
      <c r="B275" s="39"/>
      <c r="C275" s="218" t="s">
        <v>473</v>
      </c>
      <c r="D275" s="218" t="s">
        <v>128</v>
      </c>
      <c r="E275" s="219" t="s">
        <v>469</v>
      </c>
      <c r="F275" s="220" t="s">
        <v>470</v>
      </c>
      <c r="G275" s="221" t="s">
        <v>155</v>
      </c>
      <c r="H275" s="222">
        <v>6.1260000000000003</v>
      </c>
      <c r="I275" s="223"/>
      <c r="J275" s="224">
        <f>ROUND(I275*H275,2)</f>
        <v>0</v>
      </c>
      <c r="K275" s="220" t="s">
        <v>312</v>
      </c>
      <c r="L275" s="44"/>
      <c r="M275" s="225" t="s">
        <v>1</v>
      </c>
      <c r="N275" s="226" t="s">
        <v>44</v>
      </c>
      <c r="O275" s="91"/>
      <c r="P275" s="227">
        <f>O275*H275</f>
        <v>0</v>
      </c>
      <c r="Q275" s="227">
        <v>0</v>
      </c>
      <c r="R275" s="227">
        <f>Q275*H275</f>
        <v>0</v>
      </c>
      <c r="S275" s="227">
        <v>0</v>
      </c>
      <c r="T275" s="228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9" t="s">
        <v>133</v>
      </c>
      <c r="AT275" s="229" t="s">
        <v>128</v>
      </c>
      <c r="AU275" s="229" t="s">
        <v>89</v>
      </c>
      <c r="AY275" s="17" t="s">
        <v>125</v>
      </c>
      <c r="BE275" s="230">
        <f>IF(N275="základní",J275,0)</f>
        <v>0</v>
      </c>
      <c r="BF275" s="230">
        <f>IF(N275="snížená",J275,0)</f>
        <v>0</v>
      </c>
      <c r="BG275" s="230">
        <f>IF(N275="zákl. přenesená",J275,0)</f>
        <v>0</v>
      </c>
      <c r="BH275" s="230">
        <f>IF(N275="sníž. přenesená",J275,0)</f>
        <v>0</v>
      </c>
      <c r="BI275" s="230">
        <f>IF(N275="nulová",J275,0)</f>
        <v>0</v>
      </c>
      <c r="BJ275" s="17" t="s">
        <v>87</v>
      </c>
      <c r="BK275" s="230">
        <f>ROUND(I275*H275,2)</f>
        <v>0</v>
      </c>
      <c r="BL275" s="17" t="s">
        <v>133</v>
      </c>
      <c r="BM275" s="229" t="s">
        <v>743</v>
      </c>
    </row>
    <row r="276" s="14" customFormat="1">
      <c r="A276" s="14"/>
      <c r="B276" s="242"/>
      <c r="C276" s="243"/>
      <c r="D276" s="233" t="s">
        <v>135</v>
      </c>
      <c r="E276" s="244" t="s">
        <v>1</v>
      </c>
      <c r="F276" s="245" t="s">
        <v>744</v>
      </c>
      <c r="G276" s="243"/>
      <c r="H276" s="246">
        <v>6.1260000000000003</v>
      </c>
      <c r="I276" s="247"/>
      <c r="J276" s="243"/>
      <c r="K276" s="243"/>
      <c r="L276" s="248"/>
      <c r="M276" s="249"/>
      <c r="N276" s="250"/>
      <c r="O276" s="250"/>
      <c r="P276" s="250"/>
      <c r="Q276" s="250"/>
      <c r="R276" s="250"/>
      <c r="S276" s="250"/>
      <c r="T276" s="251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2" t="s">
        <v>135</v>
      </c>
      <c r="AU276" s="252" t="s">
        <v>89</v>
      </c>
      <c r="AV276" s="14" t="s">
        <v>89</v>
      </c>
      <c r="AW276" s="14" t="s">
        <v>36</v>
      </c>
      <c r="AX276" s="14" t="s">
        <v>87</v>
      </c>
      <c r="AY276" s="252" t="s">
        <v>125</v>
      </c>
    </row>
    <row r="277" s="2" customFormat="1" ht="24.15" customHeight="1">
      <c r="A277" s="38"/>
      <c r="B277" s="39"/>
      <c r="C277" s="218" t="s">
        <v>479</v>
      </c>
      <c r="D277" s="218" t="s">
        <v>128</v>
      </c>
      <c r="E277" s="219" t="s">
        <v>480</v>
      </c>
      <c r="F277" s="220" t="s">
        <v>481</v>
      </c>
      <c r="G277" s="221" t="s">
        <v>155</v>
      </c>
      <c r="H277" s="222">
        <v>1.2010000000000001</v>
      </c>
      <c r="I277" s="223"/>
      <c r="J277" s="224">
        <f>ROUND(I277*H277,2)</f>
        <v>0</v>
      </c>
      <c r="K277" s="220" t="s">
        <v>312</v>
      </c>
      <c r="L277" s="44"/>
      <c r="M277" s="225" t="s">
        <v>1</v>
      </c>
      <c r="N277" s="226" t="s">
        <v>44</v>
      </c>
      <c r="O277" s="91"/>
      <c r="P277" s="227">
        <f>O277*H277</f>
        <v>0</v>
      </c>
      <c r="Q277" s="227">
        <v>0</v>
      </c>
      <c r="R277" s="227">
        <f>Q277*H277</f>
        <v>0</v>
      </c>
      <c r="S277" s="227">
        <v>0</v>
      </c>
      <c r="T277" s="228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9" t="s">
        <v>133</v>
      </c>
      <c r="AT277" s="229" t="s">
        <v>128</v>
      </c>
      <c r="AU277" s="229" t="s">
        <v>89</v>
      </c>
      <c r="AY277" s="17" t="s">
        <v>125</v>
      </c>
      <c r="BE277" s="230">
        <f>IF(N277="základní",J277,0)</f>
        <v>0</v>
      </c>
      <c r="BF277" s="230">
        <f>IF(N277="snížená",J277,0)</f>
        <v>0</v>
      </c>
      <c r="BG277" s="230">
        <f>IF(N277="zákl. přenesená",J277,0)</f>
        <v>0</v>
      </c>
      <c r="BH277" s="230">
        <f>IF(N277="sníž. přenesená",J277,0)</f>
        <v>0</v>
      </c>
      <c r="BI277" s="230">
        <f>IF(N277="nulová",J277,0)</f>
        <v>0</v>
      </c>
      <c r="BJ277" s="17" t="s">
        <v>87</v>
      </c>
      <c r="BK277" s="230">
        <f>ROUND(I277*H277,2)</f>
        <v>0</v>
      </c>
      <c r="BL277" s="17" t="s">
        <v>133</v>
      </c>
      <c r="BM277" s="229" t="s">
        <v>745</v>
      </c>
    </row>
    <row r="278" s="13" customFormat="1">
      <c r="A278" s="13"/>
      <c r="B278" s="231"/>
      <c r="C278" s="232"/>
      <c r="D278" s="233" t="s">
        <v>135</v>
      </c>
      <c r="E278" s="234" t="s">
        <v>1</v>
      </c>
      <c r="F278" s="235" t="s">
        <v>483</v>
      </c>
      <c r="G278" s="232"/>
      <c r="H278" s="234" t="s">
        <v>1</v>
      </c>
      <c r="I278" s="236"/>
      <c r="J278" s="232"/>
      <c r="K278" s="232"/>
      <c r="L278" s="237"/>
      <c r="M278" s="238"/>
      <c r="N278" s="239"/>
      <c r="O278" s="239"/>
      <c r="P278" s="239"/>
      <c r="Q278" s="239"/>
      <c r="R278" s="239"/>
      <c r="S278" s="239"/>
      <c r="T278" s="240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1" t="s">
        <v>135</v>
      </c>
      <c r="AU278" s="241" t="s">
        <v>89</v>
      </c>
      <c r="AV278" s="13" t="s">
        <v>87</v>
      </c>
      <c r="AW278" s="13" t="s">
        <v>36</v>
      </c>
      <c r="AX278" s="13" t="s">
        <v>79</v>
      </c>
      <c r="AY278" s="241" t="s">
        <v>125</v>
      </c>
    </row>
    <row r="279" s="14" customFormat="1">
      <c r="A279" s="14"/>
      <c r="B279" s="242"/>
      <c r="C279" s="243"/>
      <c r="D279" s="233" t="s">
        <v>135</v>
      </c>
      <c r="E279" s="244" t="s">
        <v>1</v>
      </c>
      <c r="F279" s="245" t="s">
        <v>484</v>
      </c>
      <c r="G279" s="243"/>
      <c r="H279" s="246">
        <v>1.2010000000000001</v>
      </c>
      <c r="I279" s="247"/>
      <c r="J279" s="243"/>
      <c r="K279" s="243"/>
      <c r="L279" s="248"/>
      <c r="M279" s="249"/>
      <c r="N279" s="250"/>
      <c r="O279" s="250"/>
      <c r="P279" s="250"/>
      <c r="Q279" s="250"/>
      <c r="R279" s="250"/>
      <c r="S279" s="250"/>
      <c r="T279" s="251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2" t="s">
        <v>135</v>
      </c>
      <c r="AU279" s="252" t="s">
        <v>89</v>
      </c>
      <c r="AV279" s="14" t="s">
        <v>89</v>
      </c>
      <c r="AW279" s="14" t="s">
        <v>36</v>
      </c>
      <c r="AX279" s="14" t="s">
        <v>87</v>
      </c>
      <c r="AY279" s="252" t="s">
        <v>125</v>
      </c>
    </row>
    <row r="280" s="2" customFormat="1" ht="37.8" customHeight="1">
      <c r="A280" s="38"/>
      <c r="B280" s="39"/>
      <c r="C280" s="218" t="s">
        <v>485</v>
      </c>
      <c r="D280" s="218" t="s">
        <v>128</v>
      </c>
      <c r="E280" s="219" t="s">
        <v>486</v>
      </c>
      <c r="F280" s="220" t="s">
        <v>487</v>
      </c>
      <c r="G280" s="221" t="s">
        <v>155</v>
      </c>
      <c r="H280" s="222">
        <v>1.2010000000000001</v>
      </c>
      <c r="I280" s="223"/>
      <c r="J280" s="224">
        <f>ROUND(I280*H280,2)</f>
        <v>0</v>
      </c>
      <c r="K280" s="220" t="s">
        <v>312</v>
      </c>
      <c r="L280" s="44"/>
      <c r="M280" s="225" t="s">
        <v>1</v>
      </c>
      <c r="N280" s="226" t="s">
        <v>44</v>
      </c>
      <c r="O280" s="91"/>
      <c r="P280" s="227">
        <f>O280*H280</f>
        <v>0</v>
      </c>
      <c r="Q280" s="227">
        <v>0</v>
      </c>
      <c r="R280" s="227">
        <f>Q280*H280</f>
        <v>0</v>
      </c>
      <c r="S280" s="227">
        <v>0</v>
      </c>
      <c r="T280" s="228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9" t="s">
        <v>133</v>
      </c>
      <c r="AT280" s="229" t="s">
        <v>128</v>
      </c>
      <c r="AU280" s="229" t="s">
        <v>89</v>
      </c>
      <c r="AY280" s="17" t="s">
        <v>125</v>
      </c>
      <c r="BE280" s="230">
        <f>IF(N280="základní",J280,0)</f>
        <v>0</v>
      </c>
      <c r="BF280" s="230">
        <f>IF(N280="snížená",J280,0)</f>
        <v>0</v>
      </c>
      <c r="BG280" s="230">
        <f>IF(N280="zákl. přenesená",J280,0)</f>
        <v>0</v>
      </c>
      <c r="BH280" s="230">
        <f>IF(N280="sníž. přenesená",J280,0)</f>
        <v>0</v>
      </c>
      <c r="BI280" s="230">
        <f>IF(N280="nulová",J280,0)</f>
        <v>0</v>
      </c>
      <c r="BJ280" s="17" t="s">
        <v>87</v>
      </c>
      <c r="BK280" s="230">
        <f>ROUND(I280*H280,2)</f>
        <v>0</v>
      </c>
      <c r="BL280" s="17" t="s">
        <v>133</v>
      </c>
      <c r="BM280" s="229" t="s">
        <v>746</v>
      </c>
    </row>
    <row r="281" s="14" customFormat="1">
      <c r="A281" s="14"/>
      <c r="B281" s="242"/>
      <c r="C281" s="243"/>
      <c r="D281" s="233" t="s">
        <v>135</v>
      </c>
      <c r="E281" s="244" t="s">
        <v>1</v>
      </c>
      <c r="F281" s="245" t="s">
        <v>747</v>
      </c>
      <c r="G281" s="243"/>
      <c r="H281" s="246">
        <v>1.2010000000000001</v>
      </c>
      <c r="I281" s="247"/>
      <c r="J281" s="243"/>
      <c r="K281" s="243"/>
      <c r="L281" s="248"/>
      <c r="M281" s="249"/>
      <c r="N281" s="250"/>
      <c r="O281" s="250"/>
      <c r="P281" s="250"/>
      <c r="Q281" s="250"/>
      <c r="R281" s="250"/>
      <c r="S281" s="250"/>
      <c r="T281" s="251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2" t="s">
        <v>135</v>
      </c>
      <c r="AU281" s="252" t="s">
        <v>89</v>
      </c>
      <c r="AV281" s="14" t="s">
        <v>89</v>
      </c>
      <c r="AW281" s="14" t="s">
        <v>36</v>
      </c>
      <c r="AX281" s="14" t="s">
        <v>87</v>
      </c>
      <c r="AY281" s="252" t="s">
        <v>125</v>
      </c>
    </row>
    <row r="282" s="2" customFormat="1" ht="16.5" customHeight="1">
      <c r="A282" s="38"/>
      <c r="B282" s="39"/>
      <c r="C282" s="218" t="s">
        <v>490</v>
      </c>
      <c r="D282" s="218" t="s">
        <v>128</v>
      </c>
      <c r="E282" s="219" t="s">
        <v>491</v>
      </c>
      <c r="F282" s="220" t="s">
        <v>492</v>
      </c>
      <c r="G282" s="221" t="s">
        <v>140</v>
      </c>
      <c r="H282" s="222">
        <v>49.969999999999999</v>
      </c>
      <c r="I282" s="223"/>
      <c r="J282" s="224">
        <f>ROUND(I282*H282,2)</f>
        <v>0</v>
      </c>
      <c r="K282" s="220" t="s">
        <v>312</v>
      </c>
      <c r="L282" s="44"/>
      <c r="M282" s="225" t="s">
        <v>1</v>
      </c>
      <c r="N282" s="226" t="s">
        <v>44</v>
      </c>
      <c r="O282" s="91"/>
      <c r="P282" s="227">
        <f>O282*H282</f>
        <v>0</v>
      </c>
      <c r="Q282" s="227">
        <v>0.0014400000000000001</v>
      </c>
      <c r="R282" s="227">
        <f>Q282*H282</f>
        <v>0.071956800000000001</v>
      </c>
      <c r="S282" s="227">
        <v>0</v>
      </c>
      <c r="T282" s="228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9" t="s">
        <v>133</v>
      </c>
      <c r="AT282" s="229" t="s">
        <v>128</v>
      </c>
      <c r="AU282" s="229" t="s">
        <v>89</v>
      </c>
      <c r="AY282" s="17" t="s">
        <v>125</v>
      </c>
      <c r="BE282" s="230">
        <f>IF(N282="základní",J282,0)</f>
        <v>0</v>
      </c>
      <c r="BF282" s="230">
        <f>IF(N282="snížená",J282,0)</f>
        <v>0</v>
      </c>
      <c r="BG282" s="230">
        <f>IF(N282="zákl. přenesená",J282,0)</f>
        <v>0</v>
      </c>
      <c r="BH282" s="230">
        <f>IF(N282="sníž. přenesená",J282,0)</f>
        <v>0</v>
      </c>
      <c r="BI282" s="230">
        <f>IF(N282="nulová",J282,0)</f>
        <v>0</v>
      </c>
      <c r="BJ282" s="17" t="s">
        <v>87</v>
      </c>
      <c r="BK282" s="230">
        <f>ROUND(I282*H282,2)</f>
        <v>0</v>
      </c>
      <c r="BL282" s="17" t="s">
        <v>133</v>
      </c>
      <c r="BM282" s="229" t="s">
        <v>748</v>
      </c>
    </row>
    <row r="283" s="13" customFormat="1">
      <c r="A283" s="13"/>
      <c r="B283" s="231"/>
      <c r="C283" s="232"/>
      <c r="D283" s="233" t="s">
        <v>135</v>
      </c>
      <c r="E283" s="234" t="s">
        <v>1</v>
      </c>
      <c r="F283" s="235" t="s">
        <v>494</v>
      </c>
      <c r="G283" s="232"/>
      <c r="H283" s="234" t="s">
        <v>1</v>
      </c>
      <c r="I283" s="236"/>
      <c r="J283" s="232"/>
      <c r="K283" s="232"/>
      <c r="L283" s="237"/>
      <c r="M283" s="238"/>
      <c r="N283" s="239"/>
      <c r="O283" s="239"/>
      <c r="P283" s="239"/>
      <c r="Q283" s="239"/>
      <c r="R283" s="239"/>
      <c r="S283" s="239"/>
      <c r="T283" s="240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1" t="s">
        <v>135</v>
      </c>
      <c r="AU283" s="241" t="s">
        <v>89</v>
      </c>
      <c r="AV283" s="13" t="s">
        <v>87</v>
      </c>
      <c r="AW283" s="13" t="s">
        <v>36</v>
      </c>
      <c r="AX283" s="13" t="s">
        <v>79</v>
      </c>
      <c r="AY283" s="241" t="s">
        <v>125</v>
      </c>
    </row>
    <row r="284" s="14" customFormat="1">
      <c r="A284" s="14"/>
      <c r="B284" s="242"/>
      <c r="C284" s="243"/>
      <c r="D284" s="233" t="s">
        <v>135</v>
      </c>
      <c r="E284" s="244" t="s">
        <v>1</v>
      </c>
      <c r="F284" s="245" t="s">
        <v>495</v>
      </c>
      <c r="G284" s="243"/>
      <c r="H284" s="246">
        <v>5.3200000000000003</v>
      </c>
      <c r="I284" s="247"/>
      <c r="J284" s="243"/>
      <c r="K284" s="243"/>
      <c r="L284" s="248"/>
      <c r="M284" s="249"/>
      <c r="N284" s="250"/>
      <c r="O284" s="250"/>
      <c r="P284" s="250"/>
      <c r="Q284" s="250"/>
      <c r="R284" s="250"/>
      <c r="S284" s="250"/>
      <c r="T284" s="251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2" t="s">
        <v>135</v>
      </c>
      <c r="AU284" s="252" t="s">
        <v>89</v>
      </c>
      <c r="AV284" s="14" t="s">
        <v>89</v>
      </c>
      <c r="AW284" s="14" t="s">
        <v>36</v>
      </c>
      <c r="AX284" s="14" t="s">
        <v>79</v>
      </c>
      <c r="AY284" s="252" t="s">
        <v>125</v>
      </c>
    </row>
    <row r="285" s="13" customFormat="1">
      <c r="A285" s="13"/>
      <c r="B285" s="231"/>
      <c r="C285" s="232"/>
      <c r="D285" s="233" t="s">
        <v>135</v>
      </c>
      <c r="E285" s="234" t="s">
        <v>1</v>
      </c>
      <c r="F285" s="235" t="s">
        <v>483</v>
      </c>
      <c r="G285" s="232"/>
      <c r="H285" s="234" t="s">
        <v>1</v>
      </c>
      <c r="I285" s="236"/>
      <c r="J285" s="232"/>
      <c r="K285" s="232"/>
      <c r="L285" s="237"/>
      <c r="M285" s="238"/>
      <c r="N285" s="239"/>
      <c r="O285" s="239"/>
      <c r="P285" s="239"/>
      <c r="Q285" s="239"/>
      <c r="R285" s="239"/>
      <c r="S285" s="239"/>
      <c r="T285" s="240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1" t="s">
        <v>135</v>
      </c>
      <c r="AU285" s="241" t="s">
        <v>89</v>
      </c>
      <c r="AV285" s="13" t="s">
        <v>87</v>
      </c>
      <c r="AW285" s="13" t="s">
        <v>36</v>
      </c>
      <c r="AX285" s="13" t="s">
        <v>79</v>
      </c>
      <c r="AY285" s="241" t="s">
        <v>125</v>
      </c>
    </row>
    <row r="286" s="14" customFormat="1">
      <c r="A286" s="14"/>
      <c r="B286" s="242"/>
      <c r="C286" s="243"/>
      <c r="D286" s="233" t="s">
        <v>135</v>
      </c>
      <c r="E286" s="244" t="s">
        <v>1</v>
      </c>
      <c r="F286" s="245" t="s">
        <v>496</v>
      </c>
      <c r="G286" s="243"/>
      <c r="H286" s="246">
        <v>8.6600000000000001</v>
      </c>
      <c r="I286" s="247"/>
      <c r="J286" s="243"/>
      <c r="K286" s="243"/>
      <c r="L286" s="248"/>
      <c r="M286" s="249"/>
      <c r="N286" s="250"/>
      <c r="O286" s="250"/>
      <c r="P286" s="250"/>
      <c r="Q286" s="250"/>
      <c r="R286" s="250"/>
      <c r="S286" s="250"/>
      <c r="T286" s="25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2" t="s">
        <v>135</v>
      </c>
      <c r="AU286" s="252" t="s">
        <v>89</v>
      </c>
      <c r="AV286" s="14" t="s">
        <v>89</v>
      </c>
      <c r="AW286" s="14" t="s">
        <v>36</v>
      </c>
      <c r="AX286" s="14" t="s">
        <v>79</v>
      </c>
      <c r="AY286" s="252" t="s">
        <v>125</v>
      </c>
    </row>
    <row r="287" s="13" customFormat="1">
      <c r="A287" s="13"/>
      <c r="B287" s="231"/>
      <c r="C287" s="232"/>
      <c r="D287" s="233" t="s">
        <v>135</v>
      </c>
      <c r="E287" s="234" t="s">
        <v>1</v>
      </c>
      <c r="F287" s="235" t="s">
        <v>465</v>
      </c>
      <c r="G287" s="232"/>
      <c r="H287" s="234" t="s">
        <v>1</v>
      </c>
      <c r="I287" s="236"/>
      <c r="J287" s="232"/>
      <c r="K287" s="232"/>
      <c r="L287" s="237"/>
      <c r="M287" s="238"/>
      <c r="N287" s="239"/>
      <c r="O287" s="239"/>
      <c r="P287" s="239"/>
      <c r="Q287" s="239"/>
      <c r="R287" s="239"/>
      <c r="S287" s="239"/>
      <c r="T287" s="240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1" t="s">
        <v>135</v>
      </c>
      <c r="AU287" s="241" t="s">
        <v>89</v>
      </c>
      <c r="AV287" s="13" t="s">
        <v>87</v>
      </c>
      <c r="AW287" s="13" t="s">
        <v>36</v>
      </c>
      <c r="AX287" s="13" t="s">
        <v>79</v>
      </c>
      <c r="AY287" s="241" t="s">
        <v>125</v>
      </c>
    </row>
    <row r="288" s="13" customFormat="1">
      <c r="A288" s="13"/>
      <c r="B288" s="231"/>
      <c r="C288" s="232"/>
      <c r="D288" s="233" t="s">
        <v>135</v>
      </c>
      <c r="E288" s="234" t="s">
        <v>1</v>
      </c>
      <c r="F288" s="235" t="s">
        <v>314</v>
      </c>
      <c r="G288" s="232"/>
      <c r="H288" s="234" t="s">
        <v>1</v>
      </c>
      <c r="I288" s="236"/>
      <c r="J288" s="232"/>
      <c r="K288" s="232"/>
      <c r="L288" s="237"/>
      <c r="M288" s="238"/>
      <c r="N288" s="239"/>
      <c r="O288" s="239"/>
      <c r="P288" s="239"/>
      <c r="Q288" s="239"/>
      <c r="R288" s="239"/>
      <c r="S288" s="239"/>
      <c r="T288" s="240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1" t="s">
        <v>135</v>
      </c>
      <c r="AU288" s="241" t="s">
        <v>89</v>
      </c>
      <c r="AV288" s="13" t="s">
        <v>87</v>
      </c>
      <c r="AW288" s="13" t="s">
        <v>36</v>
      </c>
      <c r="AX288" s="13" t="s">
        <v>79</v>
      </c>
      <c r="AY288" s="241" t="s">
        <v>125</v>
      </c>
    </row>
    <row r="289" s="14" customFormat="1">
      <c r="A289" s="14"/>
      <c r="B289" s="242"/>
      <c r="C289" s="243"/>
      <c r="D289" s="233" t="s">
        <v>135</v>
      </c>
      <c r="E289" s="244" t="s">
        <v>1</v>
      </c>
      <c r="F289" s="245" t="s">
        <v>497</v>
      </c>
      <c r="G289" s="243"/>
      <c r="H289" s="246">
        <v>13.103</v>
      </c>
      <c r="I289" s="247"/>
      <c r="J289" s="243"/>
      <c r="K289" s="243"/>
      <c r="L289" s="248"/>
      <c r="M289" s="249"/>
      <c r="N289" s="250"/>
      <c r="O289" s="250"/>
      <c r="P289" s="250"/>
      <c r="Q289" s="250"/>
      <c r="R289" s="250"/>
      <c r="S289" s="250"/>
      <c r="T289" s="251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2" t="s">
        <v>135</v>
      </c>
      <c r="AU289" s="252" t="s">
        <v>89</v>
      </c>
      <c r="AV289" s="14" t="s">
        <v>89</v>
      </c>
      <c r="AW289" s="14" t="s">
        <v>36</v>
      </c>
      <c r="AX289" s="14" t="s">
        <v>79</v>
      </c>
      <c r="AY289" s="252" t="s">
        <v>125</v>
      </c>
    </row>
    <row r="290" s="13" customFormat="1">
      <c r="A290" s="13"/>
      <c r="B290" s="231"/>
      <c r="C290" s="232"/>
      <c r="D290" s="233" t="s">
        <v>135</v>
      </c>
      <c r="E290" s="234" t="s">
        <v>1</v>
      </c>
      <c r="F290" s="235" t="s">
        <v>316</v>
      </c>
      <c r="G290" s="232"/>
      <c r="H290" s="234" t="s">
        <v>1</v>
      </c>
      <c r="I290" s="236"/>
      <c r="J290" s="232"/>
      <c r="K290" s="232"/>
      <c r="L290" s="237"/>
      <c r="M290" s="238"/>
      <c r="N290" s="239"/>
      <c r="O290" s="239"/>
      <c r="P290" s="239"/>
      <c r="Q290" s="239"/>
      <c r="R290" s="239"/>
      <c r="S290" s="239"/>
      <c r="T290" s="240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1" t="s">
        <v>135</v>
      </c>
      <c r="AU290" s="241" t="s">
        <v>89</v>
      </c>
      <c r="AV290" s="13" t="s">
        <v>87</v>
      </c>
      <c r="AW290" s="13" t="s">
        <v>36</v>
      </c>
      <c r="AX290" s="13" t="s">
        <v>79</v>
      </c>
      <c r="AY290" s="241" t="s">
        <v>125</v>
      </c>
    </row>
    <row r="291" s="14" customFormat="1">
      <c r="A291" s="14"/>
      <c r="B291" s="242"/>
      <c r="C291" s="243"/>
      <c r="D291" s="233" t="s">
        <v>135</v>
      </c>
      <c r="E291" s="244" t="s">
        <v>1</v>
      </c>
      <c r="F291" s="245" t="s">
        <v>498</v>
      </c>
      <c r="G291" s="243"/>
      <c r="H291" s="246">
        <v>8.5199999999999996</v>
      </c>
      <c r="I291" s="247"/>
      <c r="J291" s="243"/>
      <c r="K291" s="243"/>
      <c r="L291" s="248"/>
      <c r="M291" s="249"/>
      <c r="N291" s="250"/>
      <c r="O291" s="250"/>
      <c r="P291" s="250"/>
      <c r="Q291" s="250"/>
      <c r="R291" s="250"/>
      <c r="S291" s="250"/>
      <c r="T291" s="251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2" t="s">
        <v>135</v>
      </c>
      <c r="AU291" s="252" t="s">
        <v>89</v>
      </c>
      <c r="AV291" s="14" t="s">
        <v>89</v>
      </c>
      <c r="AW291" s="14" t="s">
        <v>36</v>
      </c>
      <c r="AX291" s="14" t="s">
        <v>79</v>
      </c>
      <c r="AY291" s="252" t="s">
        <v>125</v>
      </c>
    </row>
    <row r="292" s="13" customFormat="1">
      <c r="A292" s="13"/>
      <c r="B292" s="231"/>
      <c r="C292" s="232"/>
      <c r="D292" s="233" t="s">
        <v>135</v>
      </c>
      <c r="E292" s="234" t="s">
        <v>1</v>
      </c>
      <c r="F292" s="235" t="s">
        <v>740</v>
      </c>
      <c r="G292" s="232"/>
      <c r="H292" s="234" t="s">
        <v>1</v>
      </c>
      <c r="I292" s="236"/>
      <c r="J292" s="232"/>
      <c r="K292" s="232"/>
      <c r="L292" s="237"/>
      <c r="M292" s="238"/>
      <c r="N292" s="239"/>
      <c r="O292" s="239"/>
      <c r="P292" s="239"/>
      <c r="Q292" s="239"/>
      <c r="R292" s="239"/>
      <c r="S292" s="239"/>
      <c r="T292" s="24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1" t="s">
        <v>135</v>
      </c>
      <c r="AU292" s="241" t="s">
        <v>89</v>
      </c>
      <c r="AV292" s="13" t="s">
        <v>87</v>
      </c>
      <c r="AW292" s="13" t="s">
        <v>36</v>
      </c>
      <c r="AX292" s="13" t="s">
        <v>79</v>
      </c>
      <c r="AY292" s="241" t="s">
        <v>125</v>
      </c>
    </row>
    <row r="293" s="14" customFormat="1">
      <c r="A293" s="14"/>
      <c r="B293" s="242"/>
      <c r="C293" s="243"/>
      <c r="D293" s="233" t="s">
        <v>135</v>
      </c>
      <c r="E293" s="244" t="s">
        <v>1</v>
      </c>
      <c r="F293" s="245" t="s">
        <v>749</v>
      </c>
      <c r="G293" s="243"/>
      <c r="H293" s="246">
        <v>14.367000000000001</v>
      </c>
      <c r="I293" s="247"/>
      <c r="J293" s="243"/>
      <c r="K293" s="243"/>
      <c r="L293" s="248"/>
      <c r="M293" s="249"/>
      <c r="N293" s="250"/>
      <c r="O293" s="250"/>
      <c r="P293" s="250"/>
      <c r="Q293" s="250"/>
      <c r="R293" s="250"/>
      <c r="S293" s="250"/>
      <c r="T293" s="251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2" t="s">
        <v>135</v>
      </c>
      <c r="AU293" s="252" t="s">
        <v>89</v>
      </c>
      <c r="AV293" s="14" t="s">
        <v>89</v>
      </c>
      <c r="AW293" s="14" t="s">
        <v>36</v>
      </c>
      <c r="AX293" s="14" t="s">
        <v>79</v>
      </c>
      <c r="AY293" s="252" t="s">
        <v>125</v>
      </c>
    </row>
    <row r="294" s="15" customFormat="1">
      <c r="A294" s="15"/>
      <c r="B294" s="263"/>
      <c r="C294" s="264"/>
      <c r="D294" s="233" t="s">
        <v>135</v>
      </c>
      <c r="E294" s="265" t="s">
        <v>1</v>
      </c>
      <c r="F294" s="266" t="s">
        <v>161</v>
      </c>
      <c r="G294" s="264"/>
      <c r="H294" s="267">
        <v>49.969999999999999</v>
      </c>
      <c r="I294" s="268"/>
      <c r="J294" s="264"/>
      <c r="K294" s="264"/>
      <c r="L294" s="269"/>
      <c r="M294" s="270"/>
      <c r="N294" s="271"/>
      <c r="O294" s="271"/>
      <c r="P294" s="271"/>
      <c r="Q294" s="271"/>
      <c r="R294" s="271"/>
      <c r="S294" s="271"/>
      <c r="T294" s="272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73" t="s">
        <v>135</v>
      </c>
      <c r="AU294" s="273" t="s">
        <v>89</v>
      </c>
      <c r="AV294" s="15" t="s">
        <v>133</v>
      </c>
      <c r="AW294" s="15" t="s">
        <v>36</v>
      </c>
      <c r="AX294" s="15" t="s">
        <v>87</v>
      </c>
      <c r="AY294" s="273" t="s">
        <v>125</v>
      </c>
    </row>
    <row r="295" s="2" customFormat="1" ht="16.5" customHeight="1">
      <c r="A295" s="38"/>
      <c r="B295" s="39"/>
      <c r="C295" s="218" t="s">
        <v>499</v>
      </c>
      <c r="D295" s="218" t="s">
        <v>128</v>
      </c>
      <c r="E295" s="219" t="s">
        <v>500</v>
      </c>
      <c r="F295" s="220" t="s">
        <v>501</v>
      </c>
      <c r="G295" s="221" t="s">
        <v>140</v>
      </c>
      <c r="H295" s="222">
        <v>49.969999999999999</v>
      </c>
      <c r="I295" s="223"/>
      <c r="J295" s="224">
        <f>ROUND(I295*H295,2)</f>
        <v>0</v>
      </c>
      <c r="K295" s="220" t="s">
        <v>312</v>
      </c>
      <c r="L295" s="44"/>
      <c r="M295" s="225" t="s">
        <v>1</v>
      </c>
      <c r="N295" s="226" t="s">
        <v>44</v>
      </c>
      <c r="O295" s="91"/>
      <c r="P295" s="227">
        <f>O295*H295</f>
        <v>0</v>
      </c>
      <c r="Q295" s="227">
        <v>4.0000000000000003E-05</v>
      </c>
      <c r="R295" s="227">
        <f>Q295*H295</f>
        <v>0.0019988000000000002</v>
      </c>
      <c r="S295" s="227">
        <v>0</v>
      </c>
      <c r="T295" s="228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9" t="s">
        <v>133</v>
      </c>
      <c r="AT295" s="229" t="s">
        <v>128</v>
      </c>
      <c r="AU295" s="229" t="s">
        <v>89</v>
      </c>
      <c r="AY295" s="17" t="s">
        <v>125</v>
      </c>
      <c r="BE295" s="230">
        <f>IF(N295="základní",J295,0)</f>
        <v>0</v>
      </c>
      <c r="BF295" s="230">
        <f>IF(N295="snížená",J295,0)</f>
        <v>0</v>
      </c>
      <c r="BG295" s="230">
        <f>IF(N295="zákl. přenesená",J295,0)</f>
        <v>0</v>
      </c>
      <c r="BH295" s="230">
        <f>IF(N295="sníž. přenesená",J295,0)</f>
        <v>0</v>
      </c>
      <c r="BI295" s="230">
        <f>IF(N295="nulová",J295,0)</f>
        <v>0</v>
      </c>
      <c r="BJ295" s="17" t="s">
        <v>87</v>
      </c>
      <c r="BK295" s="230">
        <f>ROUND(I295*H295,2)</f>
        <v>0</v>
      </c>
      <c r="BL295" s="17" t="s">
        <v>133</v>
      </c>
      <c r="BM295" s="229" t="s">
        <v>750</v>
      </c>
    </row>
    <row r="296" s="14" customFormat="1">
      <c r="A296" s="14"/>
      <c r="B296" s="242"/>
      <c r="C296" s="243"/>
      <c r="D296" s="233" t="s">
        <v>135</v>
      </c>
      <c r="E296" s="244" t="s">
        <v>1</v>
      </c>
      <c r="F296" s="245" t="s">
        <v>751</v>
      </c>
      <c r="G296" s="243"/>
      <c r="H296" s="246">
        <v>49.969999999999999</v>
      </c>
      <c r="I296" s="247"/>
      <c r="J296" s="243"/>
      <c r="K296" s="243"/>
      <c r="L296" s="248"/>
      <c r="M296" s="249"/>
      <c r="N296" s="250"/>
      <c r="O296" s="250"/>
      <c r="P296" s="250"/>
      <c r="Q296" s="250"/>
      <c r="R296" s="250"/>
      <c r="S296" s="250"/>
      <c r="T296" s="251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2" t="s">
        <v>135</v>
      </c>
      <c r="AU296" s="252" t="s">
        <v>89</v>
      </c>
      <c r="AV296" s="14" t="s">
        <v>89</v>
      </c>
      <c r="AW296" s="14" t="s">
        <v>36</v>
      </c>
      <c r="AX296" s="14" t="s">
        <v>87</v>
      </c>
      <c r="AY296" s="252" t="s">
        <v>125</v>
      </c>
    </row>
    <row r="297" s="2" customFormat="1" ht="24.15" customHeight="1">
      <c r="A297" s="38"/>
      <c r="B297" s="39"/>
      <c r="C297" s="218" t="s">
        <v>504</v>
      </c>
      <c r="D297" s="218" t="s">
        <v>128</v>
      </c>
      <c r="E297" s="219" t="s">
        <v>505</v>
      </c>
      <c r="F297" s="220" t="s">
        <v>506</v>
      </c>
      <c r="G297" s="221" t="s">
        <v>148</v>
      </c>
      <c r="H297" s="222">
        <v>0.107</v>
      </c>
      <c r="I297" s="223"/>
      <c r="J297" s="224">
        <f>ROUND(I297*H297,2)</f>
        <v>0</v>
      </c>
      <c r="K297" s="220" t="s">
        <v>312</v>
      </c>
      <c r="L297" s="44"/>
      <c r="M297" s="225" t="s">
        <v>1</v>
      </c>
      <c r="N297" s="226" t="s">
        <v>44</v>
      </c>
      <c r="O297" s="91"/>
      <c r="P297" s="227">
        <f>O297*H297</f>
        <v>0</v>
      </c>
      <c r="Q297" s="227">
        <v>1.0383</v>
      </c>
      <c r="R297" s="227">
        <f>Q297*H297</f>
        <v>0.11109809999999999</v>
      </c>
      <c r="S297" s="227">
        <v>0</v>
      </c>
      <c r="T297" s="228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9" t="s">
        <v>133</v>
      </c>
      <c r="AT297" s="229" t="s">
        <v>128</v>
      </c>
      <c r="AU297" s="229" t="s">
        <v>89</v>
      </c>
      <c r="AY297" s="17" t="s">
        <v>125</v>
      </c>
      <c r="BE297" s="230">
        <f>IF(N297="základní",J297,0)</f>
        <v>0</v>
      </c>
      <c r="BF297" s="230">
        <f>IF(N297="snížená",J297,0)</f>
        <v>0</v>
      </c>
      <c r="BG297" s="230">
        <f>IF(N297="zákl. přenesená",J297,0)</f>
        <v>0</v>
      </c>
      <c r="BH297" s="230">
        <f>IF(N297="sníž. přenesená",J297,0)</f>
        <v>0</v>
      </c>
      <c r="BI297" s="230">
        <f>IF(N297="nulová",J297,0)</f>
        <v>0</v>
      </c>
      <c r="BJ297" s="17" t="s">
        <v>87</v>
      </c>
      <c r="BK297" s="230">
        <f>ROUND(I297*H297,2)</f>
        <v>0</v>
      </c>
      <c r="BL297" s="17" t="s">
        <v>133</v>
      </c>
      <c r="BM297" s="229" t="s">
        <v>752</v>
      </c>
    </row>
    <row r="298" s="13" customFormat="1">
      <c r="A298" s="13"/>
      <c r="B298" s="231"/>
      <c r="C298" s="232"/>
      <c r="D298" s="233" t="s">
        <v>135</v>
      </c>
      <c r="E298" s="234" t="s">
        <v>1</v>
      </c>
      <c r="F298" s="235" t="s">
        <v>508</v>
      </c>
      <c r="G298" s="232"/>
      <c r="H298" s="234" t="s">
        <v>1</v>
      </c>
      <c r="I298" s="236"/>
      <c r="J298" s="232"/>
      <c r="K298" s="232"/>
      <c r="L298" s="237"/>
      <c r="M298" s="238"/>
      <c r="N298" s="239"/>
      <c r="O298" s="239"/>
      <c r="P298" s="239"/>
      <c r="Q298" s="239"/>
      <c r="R298" s="239"/>
      <c r="S298" s="239"/>
      <c r="T298" s="240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1" t="s">
        <v>135</v>
      </c>
      <c r="AU298" s="241" t="s">
        <v>89</v>
      </c>
      <c r="AV298" s="13" t="s">
        <v>87</v>
      </c>
      <c r="AW298" s="13" t="s">
        <v>36</v>
      </c>
      <c r="AX298" s="13" t="s">
        <v>79</v>
      </c>
      <c r="AY298" s="241" t="s">
        <v>125</v>
      </c>
    </row>
    <row r="299" s="13" customFormat="1">
      <c r="A299" s="13"/>
      <c r="B299" s="231"/>
      <c r="C299" s="232"/>
      <c r="D299" s="233" t="s">
        <v>135</v>
      </c>
      <c r="E299" s="234" t="s">
        <v>1</v>
      </c>
      <c r="F299" s="235" t="s">
        <v>459</v>
      </c>
      <c r="G299" s="232"/>
      <c r="H299" s="234" t="s">
        <v>1</v>
      </c>
      <c r="I299" s="236"/>
      <c r="J299" s="232"/>
      <c r="K299" s="232"/>
      <c r="L299" s="237"/>
      <c r="M299" s="238"/>
      <c r="N299" s="239"/>
      <c r="O299" s="239"/>
      <c r="P299" s="239"/>
      <c r="Q299" s="239"/>
      <c r="R299" s="239"/>
      <c r="S299" s="239"/>
      <c r="T299" s="240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1" t="s">
        <v>135</v>
      </c>
      <c r="AU299" s="241" t="s">
        <v>89</v>
      </c>
      <c r="AV299" s="13" t="s">
        <v>87</v>
      </c>
      <c r="AW299" s="13" t="s">
        <v>36</v>
      </c>
      <c r="AX299" s="13" t="s">
        <v>79</v>
      </c>
      <c r="AY299" s="241" t="s">
        <v>125</v>
      </c>
    </row>
    <row r="300" s="14" customFormat="1">
      <c r="A300" s="14"/>
      <c r="B300" s="242"/>
      <c r="C300" s="243"/>
      <c r="D300" s="233" t="s">
        <v>135</v>
      </c>
      <c r="E300" s="244" t="s">
        <v>1</v>
      </c>
      <c r="F300" s="245" t="s">
        <v>509</v>
      </c>
      <c r="G300" s="243"/>
      <c r="H300" s="246">
        <v>0.107</v>
      </c>
      <c r="I300" s="247"/>
      <c r="J300" s="243"/>
      <c r="K300" s="243"/>
      <c r="L300" s="248"/>
      <c r="M300" s="249"/>
      <c r="N300" s="250"/>
      <c r="O300" s="250"/>
      <c r="P300" s="250"/>
      <c r="Q300" s="250"/>
      <c r="R300" s="250"/>
      <c r="S300" s="250"/>
      <c r="T300" s="251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2" t="s">
        <v>135</v>
      </c>
      <c r="AU300" s="252" t="s">
        <v>89</v>
      </c>
      <c r="AV300" s="14" t="s">
        <v>89</v>
      </c>
      <c r="AW300" s="14" t="s">
        <v>36</v>
      </c>
      <c r="AX300" s="14" t="s">
        <v>87</v>
      </c>
      <c r="AY300" s="252" t="s">
        <v>125</v>
      </c>
    </row>
    <row r="301" s="12" customFormat="1" ht="22.8" customHeight="1">
      <c r="A301" s="12"/>
      <c r="B301" s="202"/>
      <c r="C301" s="203"/>
      <c r="D301" s="204" t="s">
        <v>78</v>
      </c>
      <c r="E301" s="216" t="s">
        <v>144</v>
      </c>
      <c r="F301" s="216" t="s">
        <v>510</v>
      </c>
      <c r="G301" s="203"/>
      <c r="H301" s="203"/>
      <c r="I301" s="206"/>
      <c r="J301" s="217">
        <f>BK301</f>
        <v>0</v>
      </c>
      <c r="K301" s="203"/>
      <c r="L301" s="208"/>
      <c r="M301" s="209"/>
      <c r="N301" s="210"/>
      <c r="O301" s="210"/>
      <c r="P301" s="211">
        <f>SUM(P302:P313)</f>
        <v>0</v>
      </c>
      <c r="Q301" s="210"/>
      <c r="R301" s="211">
        <f>SUM(R302:R313)</f>
        <v>12.605407300000001</v>
      </c>
      <c r="S301" s="210"/>
      <c r="T301" s="212">
        <f>SUM(T302:T313)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13" t="s">
        <v>87</v>
      </c>
      <c r="AT301" s="214" t="s">
        <v>78</v>
      </c>
      <c r="AU301" s="214" t="s">
        <v>87</v>
      </c>
      <c r="AY301" s="213" t="s">
        <v>125</v>
      </c>
      <c r="BK301" s="215">
        <f>SUM(BK302:BK313)</f>
        <v>0</v>
      </c>
    </row>
    <row r="302" s="2" customFormat="1" ht="24.15" customHeight="1">
      <c r="A302" s="38"/>
      <c r="B302" s="39"/>
      <c r="C302" s="218" t="s">
        <v>511</v>
      </c>
      <c r="D302" s="218" t="s">
        <v>128</v>
      </c>
      <c r="E302" s="219" t="s">
        <v>512</v>
      </c>
      <c r="F302" s="220" t="s">
        <v>513</v>
      </c>
      <c r="G302" s="221" t="s">
        <v>155</v>
      </c>
      <c r="H302" s="222">
        <v>4.6059999999999999</v>
      </c>
      <c r="I302" s="223"/>
      <c r="J302" s="224">
        <f>ROUND(I302*H302,2)</f>
        <v>0</v>
      </c>
      <c r="K302" s="220" t="s">
        <v>312</v>
      </c>
      <c r="L302" s="44"/>
      <c r="M302" s="225" t="s">
        <v>1</v>
      </c>
      <c r="N302" s="226" t="s">
        <v>44</v>
      </c>
      <c r="O302" s="91"/>
      <c r="P302" s="227">
        <f>O302*H302</f>
        <v>0</v>
      </c>
      <c r="Q302" s="227">
        <v>0.079549999999999996</v>
      </c>
      <c r="R302" s="227">
        <f>Q302*H302</f>
        <v>0.36640729999999999</v>
      </c>
      <c r="S302" s="227">
        <v>0</v>
      </c>
      <c r="T302" s="228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9" t="s">
        <v>133</v>
      </c>
      <c r="AT302" s="229" t="s">
        <v>128</v>
      </c>
      <c r="AU302" s="229" t="s">
        <v>89</v>
      </c>
      <c r="AY302" s="17" t="s">
        <v>125</v>
      </c>
      <c r="BE302" s="230">
        <f>IF(N302="základní",J302,0)</f>
        <v>0</v>
      </c>
      <c r="BF302" s="230">
        <f>IF(N302="snížená",J302,0)</f>
        <v>0</v>
      </c>
      <c r="BG302" s="230">
        <f>IF(N302="zákl. přenesená",J302,0)</f>
        <v>0</v>
      </c>
      <c r="BH302" s="230">
        <f>IF(N302="sníž. přenesená",J302,0)</f>
        <v>0</v>
      </c>
      <c r="BI302" s="230">
        <f>IF(N302="nulová",J302,0)</f>
        <v>0</v>
      </c>
      <c r="BJ302" s="17" t="s">
        <v>87</v>
      </c>
      <c r="BK302" s="230">
        <f>ROUND(I302*H302,2)</f>
        <v>0</v>
      </c>
      <c r="BL302" s="17" t="s">
        <v>133</v>
      </c>
      <c r="BM302" s="229" t="s">
        <v>753</v>
      </c>
    </row>
    <row r="303" s="13" customFormat="1">
      <c r="A303" s="13"/>
      <c r="B303" s="231"/>
      <c r="C303" s="232"/>
      <c r="D303" s="233" t="s">
        <v>135</v>
      </c>
      <c r="E303" s="234" t="s">
        <v>1</v>
      </c>
      <c r="F303" s="235" t="s">
        <v>515</v>
      </c>
      <c r="G303" s="232"/>
      <c r="H303" s="234" t="s">
        <v>1</v>
      </c>
      <c r="I303" s="236"/>
      <c r="J303" s="232"/>
      <c r="K303" s="232"/>
      <c r="L303" s="237"/>
      <c r="M303" s="238"/>
      <c r="N303" s="239"/>
      <c r="O303" s="239"/>
      <c r="P303" s="239"/>
      <c r="Q303" s="239"/>
      <c r="R303" s="239"/>
      <c r="S303" s="239"/>
      <c r="T303" s="240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1" t="s">
        <v>135</v>
      </c>
      <c r="AU303" s="241" t="s">
        <v>89</v>
      </c>
      <c r="AV303" s="13" t="s">
        <v>87</v>
      </c>
      <c r="AW303" s="13" t="s">
        <v>36</v>
      </c>
      <c r="AX303" s="13" t="s">
        <v>79</v>
      </c>
      <c r="AY303" s="241" t="s">
        <v>125</v>
      </c>
    </row>
    <row r="304" s="14" customFormat="1">
      <c r="A304" s="14"/>
      <c r="B304" s="242"/>
      <c r="C304" s="243"/>
      <c r="D304" s="233" t="s">
        <v>135</v>
      </c>
      <c r="E304" s="244" t="s">
        <v>1</v>
      </c>
      <c r="F304" s="245" t="s">
        <v>516</v>
      </c>
      <c r="G304" s="243"/>
      <c r="H304" s="246">
        <v>3.2879999999999998</v>
      </c>
      <c r="I304" s="247"/>
      <c r="J304" s="243"/>
      <c r="K304" s="243"/>
      <c r="L304" s="248"/>
      <c r="M304" s="249"/>
      <c r="N304" s="250"/>
      <c r="O304" s="250"/>
      <c r="P304" s="250"/>
      <c r="Q304" s="250"/>
      <c r="R304" s="250"/>
      <c r="S304" s="250"/>
      <c r="T304" s="251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2" t="s">
        <v>135</v>
      </c>
      <c r="AU304" s="252" t="s">
        <v>89</v>
      </c>
      <c r="AV304" s="14" t="s">
        <v>89</v>
      </c>
      <c r="AW304" s="14" t="s">
        <v>36</v>
      </c>
      <c r="AX304" s="14" t="s">
        <v>79</v>
      </c>
      <c r="AY304" s="252" t="s">
        <v>125</v>
      </c>
    </row>
    <row r="305" s="13" customFormat="1">
      <c r="A305" s="13"/>
      <c r="B305" s="231"/>
      <c r="C305" s="232"/>
      <c r="D305" s="233" t="s">
        <v>135</v>
      </c>
      <c r="E305" s="234" t="s">
        <v>1</v>
      </c>
      <c r="F305" s="235" t="s">
        <v>517</v>
      </c>
      <c r="G305" s="232"/>
      <c r="H305" s="234" t="s">
        <v>1</v>
      </c>
      <c r="I305" s="236"/>
      <c r="J305" s="232"/>
      <c r="K305" s="232"/>
      <c r="L305" s="237"/>
      <c r="M305" s="238"/>
      <c r="N305" s="239"/>
      <c r="O305" s="239"/>
      <c r="P305" s="239"/>
      <c r="Q305" s="239"/>
      <c r="R305" s="239"/>
      <c r="S305" s="239"/>
      <c r="T305" s="240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1" t="s">
        <v>135</v>
      </c>
      <c r="AU305" s="241" t="s">
        <v>89</v>
      </c>
      <c r="AV305" s="13" t="s">
        <v>87</v>
      </c>
      <c r="AW305" s="13" t="s">
        <v>36</v>
      </c>
      <c r="AX305" s="13" t="s">
        <v>79</v>
      </c>
      <c r="AY305" s="241" t="s">
        <v>125</v>
      </c>
    </row>
    <row r="306" s="14" customFormat="1">
      <c r="A306" s="14"/>
      <c r="B306" s="242"/>
      <c r="C306" s="243"/>
      <c r="D306" s="233" t="s">
        <v>135</v>
      </c>
      <c r="E306" s="244" t="s">
        <v>1</v>
      </c>
      <c r="F306" s="245" t="s">
        <v>518</v>
      </c>
      <c r="G306" s="243"/>
      <c r="H306" s="246">
        <v>0.64900000000000002</v>
      </c>
      <c r="I306" s="247"/>
      <c r="J306" s="243"/>
      <c r="K306" s="243"/>
      <c r="L306" s="248"/>
      <c r="M306" s="249"/>
      <c r="N306" s="250"/>
      <c r="O306" s="250"/>
      <c r="P306" s="250"/>
      <c r="Q306" s="250"/>
      <c r="R306" s="250"/>
      <c r="S306" s="250"/>
      <c r="T306" s="251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2" t="s">
        <v>135</v>
      </c>
      <c r="AU306" s="252" t="s">
        <v>89</v>
      </c>
      <c r="AV306" s="14" t="s">
        <v>89</v>
      </c>
      <c r="AW306" s="14" t="s">
        <v>36</v>
      </c>
      <c r="AX306" s="14" t="s">
        <v>79</v>
      </c>
      <c r="AY306" s="252" t="s">
        <v>125</v>
      </c>
    </row>
    <row r="307" s="13" customFormat="1">
      <c r="A307" s="13"/>
      <c r="B307" s="231"/>
      <c r="C307" s="232"/>
      <c r="D307" s="233" t="s">
        <v>135</v>
      </c>
      <c r="E307" s="234" t="s">
        <v>1</v>
      </c>
      <c r="F307" s="235" t="s">
        <v>519</v>
      </c>
      <c r="G307" s="232"/>
      <c r="H307" s="234" t="s">
        <v>1</v>
      </c>
      <c r="I307" s="236"/>
      <c r="J307" s="232"/>
      <c r="K307" s="232"/>
      <c r="L307" s="237"/>
      <c r="M307" s="238"/>
      <c r="N307" s="239"/>
      <c r="O307" s="239"/>
      <c r="P307" s="239"/>
      <c r="Q307" s="239"/>
      <c r="R307" s="239"/>
      <c r="S307" s="239"/>
      <c r="T307" s="240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1" t="s">
        <v>135</v>
      </c>
      <c r="AU307" s="241" t="s">
        <v>89</v>
      </c>
      <c r="AV307" s="13" t="s">
        <v>87</v>
      </c>
      <c r="AW307" s="13" t="s">
        <v>36</v>
      </c>
      <c r="AX307" s="13" t="s">
        <v>79</v>
      </c>
      <c r="AY307" s="241" t="s">
        <v>125</v>
      </c>
    </row>
    <row r="308" s="14" customFormat="1">
      <c r="A308" s="14"/>
      <c r="B308" s="242"/>
      <c r="C308" s="243"/>
      <c r="D308" s="233" t="s">
        <v>135</v>
      </c>
      <c r="E308" s="244" t="s">
        <v>1</v>
      </c>
      <c r="F308" s="245" t="s">
        <v>520</v>
      </c>
      <c r="G308" s="243"/>
      <c r="H308" s="246">
        <v>0.66900000000000004</v>
      </c>
      <c r="I308" s="247"/>
      <c r="J308" s="243"/>
      <c r="K308" s="243"/>
      <c r="L308" s="248"/>
      <c r="M308" s="249"/>
      <c r="N308" s="250"/>
      <c r="O308" s="250"/>
      <c r="P308" s="250"/>
      <c r="Q308" s="250"/>
      <c r="R308" s="250"/>
      <c r="S308" s="250"/>
      <c r="T308" s="251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2" t="s">
        <v>135</v>
      </c>
      <c r="AU308" s="252" t="s">
        <v>89</v>
      </c>
      <c r="AV308" s="14" t="s">
        <v>89</v>
      </c>
      <c r="AW308" s="14" t="s">
        <v>36</v>
      </c>
      <c r="AX308" s="14" t="s">
        <v>79</v>
      </c>
      <c r="AY308" s="252" t="s">
        <v>125</v>
      </c>
    </row>
    <row r="309" s="15" customFormat="1">
      <c r="A309" s="15"/>
      <c r="B309" s="263"/>
      <c r="C309" s="264"/>
      <c r="D309" s="233" t="s">
        <v>135</v>
      </c>
      <c r="E309" s="265" t="s">
        <v>1</v>
      </c>
      <c r="F309" s="266" t="s">
        <v>161</v>
      </c>
      <c r="G309" s="264"/>
      <c r="H309" s="267">
        <v>4.6059999999999999</v>
      </c>
      <c r="I309" s="268"/>
      <c r="J309" s="264"/>
      <c r="K309" s="264"/>
      <c r="L309" s="269"/>
      <c r="M309" s="270"/>
      <c r="N309" s="271"/>
      <c r="O309" s="271"/>
      <c r="P309" s="271"/>
      <c r="Q309" s="271"/>
      <c r="R309" s="271"/>
      <c r="S309" s="271"/>
      <c r="T309" s="272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73" t="s">
        <v>135</v>
      </c>
      <c r="AU309" s="273" t="s">
        <v>89</v>
      </c>
      <c r="AV309" s="15" t="s">
        <v>133</v>
      </c>
      <c r="AW309" s="15" t="s">
        <v>36</v>
      </c>
      <c r="AX309" s="15" t="s">
        <v>87</v>
      </c>
      <c r="AY309" s="273" t="s">
        <v>125</v>
      </c>
    </row>
    <row r="310" s="2" customFormat="1" ht="16.5" customHeight="1">
      <c r="A310" s="38"/>
      <c r="B310" s="39"/>
      <c r="C310" s="253" t="s">
        <v>521</v>
      </c>
      <c r="D310" s="253" t="s">
        <v>145</v>
      </c>
      <c r="E310" s="254" t="s">
        <v>522</v>
      </c>
      <c r="F310" s="255" t="s">
        <v>523</v>
      </c>
      <c r="G310" s="256" t="s">
        <v>203</v>
      </c>
      <c r="H310" s="257">
        <v>6</v>
      </c>
      <c r="I310" s="258"/>
      <c r="J310" s="259">
        <f>ROUND(I310*H310,2)</f>
        <v>0</v>
      </c>
      <c r="K310" s="255" t="s">
        <v>1</v>
      </c>
      <c r="L310" s="260"/>
      <c r="M310" s="261" t="s">
        <v>1</v>
      </c>
      <c r="N310" s="262" t="s">
        <v>44</v>
      </c>
      <c r="O310" s="91"/>
      <c r="P310" s="227">
        <f>O310*H310</f>
        <v>0</v>
      </c>
      <c r="Q310" s="227">
        <v>1.4450000000000001</v>
      </c>
      <c r="R310" s="227">
        <f>Q310*H310</f>
        <v>8.6699999999999999</v>
      </c>
      <c r="S310" s="227">
        <v>0</v>
      </c>
      <c r="T310" s="228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29" t="s">
        <v>149</v>
      </c>
      <c r="AT310" s="229" t="s">
        <v>145</v>
      </c>
      <c r="AU310" s="229" t="s">
        <v>89</v>
      </c>
      <c r="AY310" s="17" t="s">
        <v>125</v>
      </c>
      <c r="BE310" s="230">
        <f>IF(N310="základní",J310,0)</f>
        <v>0</v>
      </c>
      <c r="BF310" s="230">
        <f>IF(N310="snížená",J310,0)</f>
        <v>0</v>
      </c>
      <c r="BG310" s="230">
        <f>IF(N310="zákl. přenesená",J310,0)</f>
        <v>0</v>
      </c>
      <c r="BH310" s="230">
        <f>IF(N310="sníž. přenesená",J310,0)</f>
        <v>0</v>
      </c>
      <c r="BI310" s="230">
        <f>IF(N310="nulová",J310,0)</f>
        <v>0</v>
      </c>
      <c r="BJ310" s="17" t="s">
        <v>87</v>
      </c>
      <c r="BK310" s="230">
        <f>ROUND(I310*H310,2)</f>
        <v>0</v>
      </c>
      <c r="BL310" s="17" t="s">
        <v>133</v>
      </c>
      <c r="BM310" s="229" t="s">
        <v>754</v>
      </c>
    </row>
    <row r="311" s="14" customFormat="1">
      <c r="A311" s="14"/>
      <c r="B311" s="242"/>
      <c r="C311" s="243"/>
      <c r="D311" s="233" t="s">
        <v>135</v>
      </c>
      <c r="E311" s="244" t="s">
        <v>1</v>
      </c>
      <c r="F311" s="245" t="s">
        <v>169</v>
      </c>
      <c r="G311" s="243"/>
      <c r="H311" s="246">
        <v>6</v>
      </c>
      <c r="I311" s="247"/>
      <c r="J311" s="243"/>
      <c r="K311" s="243"/>
      <c r="L311" s="248"/>
      <c r="M311" s="249"/>
      <c r="N311" s="250"/>
      <c r="O311" s="250"/>
      <c r="P311" s="250"/>
      <c r="Q311" s="250"/>
      <c r="R311" s="250"/>
      <c r="S311" s="250"/>
      <c r="T311" s="251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2" t="s">
        <v>135</v>
      </c>
      <c r="AU311" s="252" t="s">
        <v>89</v>
      </c>
      <c r="AV311" s="14" t="s">
        <v>89</v>
      </c>
      <c r="AW311" s="14" t="s">
        <v>36</v>
      </c>
      <c r="AX311" s="14" t="s">
        <v>87</v>
      </c>
      <c r="AY311" s="252" t="s">
        <v>125</v>
      </c>
    </row>
    <row r="312" s="2" customFormat="1" ht="24.15" customHeight="1">
      <c r="A312" s="38"/>
      <c r="B312" s="39"/>
      <c r="C312" s="253" t="s">
        <v>525</v>
      </c>
      <c r="D312" s="253" t="s">
        <v>145</v>
      </c>
      <c r="E312" s="254" t="s">
        <v>526</v>
      </c>
      <c r="F312" s="255" t="s">
        <v>527</v>
      </c>
      <c r="G312" s="256" t="s">
        <v>203</v>
      </c>
      <c r="H312" s="257">
        <v>1</v>
      </c>
      <c r="I312" s="258"/>
      <c r="J312" s="259">
        <f>ROUND(I312*H312,2)</f>
        <v>0</v>
      </c>
      <c r="K312" s="255" t="s">
        <v>1</v>
      </c>
      <c r="L312" s="260"/>
      <c r="M312" s="261" t="s">
        <v>1</v>
      </c>
      <c r="N312" s="262" t="s">
        <v>44</v>
      </c>
      <c r="O312" s="91"/>
      <c r="P312" s="227">
        <f>O312*H312</f>
        <v>0</v>
      </c>
      <c r="Q312" s="227">
        <v>1.726</v>
      </c>
      <c r="R312" s="227">
        <f>Q312*H312</f>
        <v>1.726</v>
      </c>
      <c r="S312" s="227">
        <v>0</v>
      </c>
      <c r="T312" s="228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9" t="s">
        <v>149</v>
      </c>
      <c r="AT312" s="229" t="s">
        <v>145</v>
      </c>
      <c r="AU312" s="229" t="s">
        <v>89</v>
      </c>
      <c r="AY312" s="17" t="s">
        <v>125</v>
      </c>
      <c r="BE312" s="230">
        <f>IF(N312="základní",J312,0)</f>
        <v>0</v>
      </c>
      <c r="BF312" s="230">
        <f>IF(N312="snížená",J312,0)</f>
        <v>0</v>
      </c>
      <c r="BG312" s="230">
        <f>IF(N312="zákl. přenesená",J312,0)</f>
        <v>0</v>
      </c>
      <c r="BH312" s="230">
        <f>IF(N312="sníž. přenesená",J312,0)</f>
        <v>0</v>
      </c>
      <c r="BI312" s="230">
        <f>IF(N312="nulová",J312,0)</f>
        <v>0</v>
      </c>
      <c r="BJ312" s="17" t="s">
        <v>87</v>
      </c>
      <c r="BK312" s="230">
        <f>ROUND(I312*H312,2)</f>
        <v>0</v>
      </c>
      <c r="BL312" s="17" t="s">
        <v>133</v>
      </c>
      <c r="BM312" s="229" t="s">
        <v>755</v>
      </c>
    </row>
    <row r="313" s="2" customFormat="1" ht="24.15" customHeight="1">
      <c r="A313" s="38"/>
      <c r="B313" s="39"/>
      <c r="C313" s="253" t="s">
        <v>529</v>
      </c>
      <c r="D313" s="253" t="s">
        <v>145</v>
      </c>
      <c r="E313" s="254" t="s">
        <v>530</v>
      </c>
      <c r="F313" s="255" t="s">
        <v>531</v>
      </c>
      <c r="G313" s="256" t="s">
        <v>203</v>
      </c>
      <c r="H313" s="257">
        <v>1</v>
      </c>
      <c r="I313" s="258"/>
      <c r="J313" s="259">
        <f>ROUND(I313*H313,2)</f>
        <v>0</v>
      </c>
      <c r="K313" s="255" t="s">
        <v>1</v>
      </c>
      <c r="L313" s="260"/>
      <c r="M313" s="261" t="s">
        <v>1</v>
      </c>
      <c r="N313" s="262" t="s">
        <v>44</v>
      </c>
      <c r="O313" s="91"/>
      <c r="P313" s="227">
        <f>O313*H313</f>
        <v>0</v>
      </c>
      <c r="Q313" s="227">
        <v>1.843</v>
      </c>
      <c r="R313" s="227">
        <f>Q313*H313</f>
        <v>1.843</v>
      </c>
      <c r="S313" s="227">
        <v>0</v>
      </c>
      <c r="T313" s="228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9" t="s">
        <v>149</v>
      </c>
      <c r="AT313" s="229" t="s">
        <v>145</v>
      </c>
      <c r="AU313" s="229" t="s">
        <v>89</v>
      </c>
      <c r="AY313" s="17" t="s">
        <v>125</v>
      </c>
      <c r="BE313" s="230">
        <f>IF(N313="základní",J313,0)</f>
        <v>0</v>
      </c>
      <c r="BF313" s="230">
        <f>IF(N313="snížená",J313,0)</f>
        <v>0</v>
      </c>
      <c r="BG313" s="230">
        <f>IF(N313="zákl. přenesená",J313,0)</f>
        <v>0</v>
      </c>
      <c r="BH313" s="230">
        <f>IF(N313="sníž. přenesená",J313,0)</f>
        <v>0</v>
      </c>
      <c r="BI313" s="230">
        <f>IF(N313="nulová",J313,0)</f>
        <v>0</v>
      </c>
      <c r="BJ313" s="17" t="s">
        <v>87</v>
      </c>
      <c r="BK313" s="230">
        <f>ROUND(I313*H313,2)</f>
        <v>0</v>
      </c>
      <c r="BL313" s="17" t="s">
        <v>133</v>
      </c>
      <c r="BM313" s="229" t="s">
        <v>756</v>
      </c>
    </row>
    <row r="314" s="12" customFormat="1" ht="22.8" customHeight="1">
      <c r="A314" s="12"/>
      <c r="B314" s="202"/>
      <c r="C314" s="203"/>
      <c r="D314" s="204" t="s">
        <v>78</v>
      </c>
      <c r="E314" s="216" t="s">
        <v>133</v>
      </c>
      <c r="F314" s="216" t="s">
        <v>533</v>
      </c>
      <c r="G314" s="203"/>
      <c r="H314" s="203"/>
      <c r="I314" s="206"/>
      <c r="J314" s="217">
        <f>BK314</f>
        <v>0</v>
      </c>
      <c r="K314" s="203"/>
      <c r="L314" s="208"/>
      <c r="M314" s="209"/>
      <c r="N314" s="210"/>
      <c r="O314" s="210"/>
      <c r="P314" s="211">
        <f>SUM(P315:P327)</f>
        <v>0</v>
      </c>
      <c r="Q314" s="210"/>
      <c r="R314" s="211">
        <f>SUM(R315:R327)</f>
        <v>28.994627199999996</v>
      </c>
      <c r="S314" s="210"/>
      <c r="T314" s="212">
        <f>SUM(T315:T327)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13" t="s">
        <v>87</v>
      </c>
      <c r="AT314" s="214" t="s">
        <v>78</v>
      </c>
      <c r="AU314" s="214" t="s">
        <v>87</v>
      </c>
      <c r="AY314" s="213" t="s">
        <v>125</v>
      </c>
      <c r="BK314" s="215">
        <f>SUM(BK315:BK327)</f>
        <v>0</v>
      </c>
    </row>
    <row r="315" s="2" customFormat="1" ht="24.15" customHeight="1">
      <c r="A315" s="38"/>
      <c r="B315" s="39"/>
      <c r="C315" s="218" t="s">
        <v>534</v>
      </c>
      <c r="D315" s="218" t="s">
        <v>128</v>
      </c>
      <c r="E315" s="219" t="s">
        <v>544</v>
      </c>
      <c r="F315" s="220" t="s">
        <v>545</v>
      </c>
      <c r="G315" s="221" t="s">
        <v>155</v>
      </c>
      <c r="H315" s="222">
        <v>1.278</v>
      </c>
      <c r="I315" s="223"/>
      <c r="J315" s="224">
        <f>ROUND(I315*H315,2)</f>
        <v>0</v>
      </c>
      <c r="K315" s="220" t="s">
        <v>312</v>
      </c>
      <c r="L315" s="44"/>
      <c r="M315" s="225" t="s">
        <v>1</v>
      </c>
      <c r="N315" s="226" t="s">
        <v>44</v>
      </c>
      <c r="O315" s="91"/>
      <c r="P315" s="227">
        <f>O315*H315</f>
        <v>0</v>
      </c>
      <c r="Q315" s="227">
        <v>2.4500000000000002</v>
      </c>
      <c r="R315" s="227">
        <f>Q315*H315</f>
        <v>3.1311000000000004</v>
      </c>
      <c r="S315" s="227">
        <v>0</v>
      </c>
      <c r="T315" s="228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29" t="s">
        <v>133</v>
      </c>
      <c r="AT315" s="229" t="s">
        <v>128</v>
      </c>
      <c r="AU315" s="229" t="s">
        <v>89</v>
      </c>
      <c r="AY315" s="17" t="s">
        <v>125</v>
      </c>
      <c r="BE315" s="230">
        <f>IF(N315="základní",J315,0)</f>
        <v>0</v>
      </c>
      <c r="BF315" s="230">
        <f>IF(N315="snížená",J315,0)</f>
        <v>0</v>
      </c>
      <c r="BG315" s="230">
        <f>IF(N315="zákl. přenesená",J315,0)</f>
        <v>0</v>
      </c>
      <c r="BH315" s="230">
        <f>IF(N315="sníž. přenesená",J315,0)</f>
        <v>0</v>
      </c>
      <c r="BI315" s="230">
        <f>IF(N315="nulová",J315,0)</f>
        <v>0</v>
      </c>
      <c r="BJ315" s="17" t="s">
        <v>87</v>
      </c>
      <c r="BK315" s="230">
        <f>ROUND(I315*H315,2)</f>
        <v>0</v>
      </c>
      <c r="BL315" s="17" t="s">
        <v>133</v>
      </c>
      <c r="BM315" s="229" t="s">
        <v>757</v>
      </c>
    </row>
    <row r="316" s="13" customFormat="1">
      <c r="A316" s="13"/>
      <c r="B316" s="231"/>
      <c r="C316" s="232"/>
      <c r="D316" s="233" t="s">
        <v>135</v>
      </c>
      <c r="E316" s="234" t="s">
        <v>1</v>
      </c>
      <c r="F316" s="235" t="s">
        <v>547</v>
      </c>
      <c r="G316" s="232"/>
      <c r="H316" s="234" t="s">
        <v>1</v>
      </c>
      <c r="I316" s="236"/>
      <c r="J316" s="232"/>
      <c r="K316" s="232"/>
      <c r="L316" s="237"/>
      <c r="M316" s="238"/>
      <c r="N316" s="239"/>
      <c r="O316" s="239"/>
      <c r="P316" s="239"/>
      <c r="Q316" s="239"/>
      <c r="R316" s="239"/>
      <c r="S316" s="239"/>
      <c r="T316" s="240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1" t="s">
        <v>135</v>
      </c>
      <c r="AU316" s="241" t="s">
        <v>89</v>
      </c>
      <c r="AV316" s="13" t="s">
        <v>87</v>
      </c>
      <c r="AW316" s="13" t="s">
        <v>36</v>
      </c>
      <c r="AX316" s="13" t="s">
        <v>79</v>
      </c>
      <c r="AY316" s="241" t="s">
        <v>125</v>
      </c>
    </row>
    <row r="317" s="13" customFormat="1">
      <c r="A317" s="13"/>
      <c r="B317" s="231"/>
      <c r="C317" s="232"/>
      <c r="D317" s="233" t="s">
        <v>135</v>
      </c>
      <c r="E317" s="234" t="s">
        <v>1</v>
      </c>
      <c r="F317" s="235" t="s">
        <v>314</v>
      </c>
      <c r="G317" s="232"/>
      <c r="H317" s="234" t="s">
        <v>1</v>
      </c>
      <c r="I317" s="236"/>
      <c r="J317" s="232"/>
      <c r="K317" s="232"/>
      <c r="L317" s="237"/>
      <c r="M317" s="238"/>
      <c r="N317" s="239"/>
      <c r="O317" s="239"/>
      <c r="P317" s="239"/>
      <c r="Q317" s="239"/>
      <c r="R317" s="239"/>
      <c r="S317" s="239"/>
      <c r="T317" s="240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1" t="s">
        <v>135</v>
      </c>
      <c r="AU317" s="241" t="s">
        <v>89</v>
      </c>
      <c r="AV317" s="13" t="s">
        <v>87</v>
      </c>
      <c r="AW317" s="13" t="s">
        <v>36</v>
      </c>
      <c r="AX317" s="13" t="s">
        <v>79</v>
      </c>
      <c r="AY317" s="241" t="s">
        <v>125</v>
      </c>
    </row>
    <row r="318" s="14" customFormat="1">
      <c r="A318" s="14"/>
      <c r="B318" s="242"/>
      <c r="C318" s="243"/>
      <c r="D318" s="233" t="s">
        <v>135</v>
      </c>
      <c r="E318" s="244" t="s">
        <v>1</v>
      </c>
      <c r="F318" s="245" t="s">
        <v>548</v>
      </c>
      <c r="G318" s="243"/>
      <c r="H318" s="246">
        <v>0.63600000000000001</v>
      </c>
      <c r="I318" s="247"/>
      <c r="J318" s="243"/>
      <c r="K318" s="243"/>
      <c r="L318" s="248"/>
      <c r="M318" s="249"/>
      <c r="N318" s="250"/>
      <c r="O318" s="250"/>
      <c r="P318" s="250"/>
      <c r="Q318" s="250"/>
      <c r="R318" s="250"/>
      <c r="S318" s="250"/>
      <c r="T318" s="251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2" t="s">
        <v>135</v>
      </c>
      <c r="AU318" s="252" t="s">
        <v>89</v>
      </c>
      <c r="AV318" s="14" t="s">
        <v>89</v>
      </c>
      <c r="AW318" s="14" t="s">
        <v>36</v>
      </c>
      <c r="AX318" s="14" t="s">
        <v>79</v>
      </c>
      <c r="AY318" s="252" t="s">
        <v>125</v>
      </c>
    </row>
    <row r="319" s="13" customFormat="1">
      <c r="A319" s="13"/>
      <c r="B319" s="231"/>
      <c r="C319" s="232"/>
      <c r="D319" s="233" t="s">
        <v>135</v>
      </c>
      <c r="E319" s="234" t="s">
        <v>1</v>
      </c>
      <c r="F319" s="235" t="s">
        <v>316</v>
      </c>
      <c r="G319" s="232"/>
      <c r="H319" s="234" t="s">
        <v>1</v>
      </c>
      <c r="I319" s="236"/>
      <c r="J319" s="232"/>
      <c r="K319" s="232"/>
      <c r="L319" s="237"/>
      <c r="M319" s="238"/>
      <c r="N319" s="239"/>
      <c r="O319" s="239"/>
      <c r="P319" s="239"/>
      <c r="Q319" s="239"/>
      <c r="R319" s="239"/>
      <c r="S319" s="239"/>
      <c r="T319" s="240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1" t="s">
        <v>135</v>
      </c>
      <c r="AU319" s="241" t="s">
        <v>89</v>
      </c>
      <c r="AV319" s="13" t="s">
        <v>87</v>
      </c>
      <c r="AW319" s="13" t="s">
        <v>36</v>
      </c>
      <c r="AX319" s="13" t="s">
        <v>79</v>
      </c>
      <c r="AY319" s="241" t="s">
        <v>125</v>
      </c>
    </row>
    <row r="320" s="14" customFormat="1">
      <c r="A320" s="14"/>
      <c r="B320" s="242"/>
      <c r="C320" s="243"/>
      <c r="D320" s="233" t="s">
        <v>135</v>
      </c>
      <c r="E320" s="244" t="s">
        <v>1</v>
      </c>
      <c r="F320" s="245" t="s">
        <v>549</v>
      </c>
      <c r="G320" s="243"/>
      <c r="H320" s="246">
        <v>0.64200000000000002</v>
      </c>
      <c r="I320" s="247"/>
      <c r="J320" s="243"/>
      <c r="K320" s="243"/>
      <c r="L320" s="248"/>
      <c r="M320" s="249"/>
      <c r="N320" s="250"/>
      <c r="O320" s="250"/>
      <c r="P320" s="250"/>
      <c r="Q320" s="250"/>
      <c r="R320" s="250"/>
      <c r="S320" s="250"/>
      <c r="T320" s="251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2" t="s">
        <v>135</v>
      </c>
      <c r="AU320" s="252" t="s">
        <v>89</v>
      </c>
      <c r="AV320" s="14" t="s">
        <v>89</v>
      </c>
      <c r="AW320" s="14" t="s">
        <v>36</v>
      </c>
      <c r="AX320" s="14" t="s">
        <v>79</v>
      </c>
      <c r="AY320" s="252" t="s">
        <v>125</v>
      </c>
    </row>
    <row r="321" s="15" customFormat="1">
      <c r="A321" s="15"/>
      <c r="B321" s="263"/>
      <c r="C321" s="264"/>
      <c r="D321" s="233" t="s">
        <v>135</v>
      </c>
      <c r="E321" s="265" t="s">
        <v>1</v>
      </c>
      <c r="F321" s="266" t="s">
        <v>161</v>
      </c>
      <c r="G321" s="264"/>
      <c r="H321" s="267">
        <v>1.278</v>
      </c>
      <c r="I321" s="268"/>
      <c r="J321" s="264"/>
      <c r="K321" s="264"/>
      <c r="L321" s="269"/>
      <c r="M321" s="270"/>
      <c r="N321" s="271"/>
      <c r="O321" s="271"/>
      <c r="P321" s="271"/>
      <c r="Q321" s="271"/>
      <c r="R321" s="271"/>
      <c r="S321" s="271"/>
      <c r="T321" s="272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73" t="s">
        <v>135</v>
      </c>
      <c r="AU321" s="273" t="s">
        <v>89</v>
      </c>
      <c r="AV321" s="15" t="s">
        <v>133</v>
      </c>
      <c r="AW321" s="15" t="s">
        <v>36</v>
      </c>
      <c r="AX321" s="15" t="s">
        <v>87</v>
      </c>
      <c r="AY321" s="273" t="s">
        <v>125</v>
      </c>
    </row>
    <row r="322" s="2" customFormat="1" ht="33" customHeight="1">
      <c r="A322" s="38"/>
      <c r="B322" s="39"/>
      <c r="C322" s="218" t="s">
        <v>543</v>
      </c>
      <c r="D322" s="218" t="s">
        <v>128</v>
      </c>
      <c r="E322" s="219" t="s">
        <v>551</v>
      </c>
      <c r="F322" s="220" t="s">
        <v>552</v>
      </c>
      <c r="G322" s="221" t="s">
        <v>140</v>
      </c>
      <c r="H322" s="222">
        <v>25.081</v>
      </c>
      <c r="I322" s="223"/>
      <c r="J322" s="224">
        <f>ROUND(I322*H322,2)</f>
        <v>0</v>
      </c>
      <c r="K322" s="220" t="s">
        <v>312</v>
      </c>
      <c r="L322" s="44"/>
      <c r="M322" s="225" t="s">
        <v>1</v>
      </c>
      <c r="N322" s="226" t="s">
        <v>44</v>
      </c>
      <c r="O322" s="91"/>
      <c r="P322" s="227">
        <f>O322*H322</f>
        <v>0</v>
      </c>
      <c r="Q322" s="227">
        <v>1.0311999999999999</v>
      </c>
      <c r="R322" s="227">
        <f>Q322*H322</f>
        <v>25.863527199999996</v>
      </c>
      <c r="S322" s="227">
        <v>0</v>
      </c>
      <c r="T322" s="228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9" t="s">
        <v>133</v>
      </c>
      <c r="AT322" s="229" t="s">
        <v>128</v>
      </c>
      <c r="AU322" s="229" t="s">
        <v>89</v>
      </c>
      <c r="AY322" s="17" t="s">
        <v>125</v>
      </c>
      <c r="BE322" s="230">
        <f>IF(N322="základní",J322,0)</f>
        <v>0</v>
      </c>
      <c r="BF322" s="230">
        <f>IF(N322="snížená",J322,0)</f>
        <v>0</v>
      </c>
      <c r="BG322" s="230">
        <f>IF(N322="zákl. přenesená",J322,0)</f>
        <v>0</v>
      </c>
      <c r="BH322" s="230">
        <f>IF(N322="sníž. přenesená",J322,0)</f>
        <v>0</v>
      </c>
      <c r="BI322" s="230">
        <f>IF(N322="nulová",J322,0)</f>
        <v>0</v>
      </c>
      <c r="BJ322" s="17" t="s">
        <v>87</v>
      </c>
      <c r="BK322" s="230">
        <f>ROUND(I322*H322,2)</f>
        <v>0</v>
      </c>
      <c r="BL322" s="17" t="s">
        <v>133</v>
      </c>
      <c r="BM322" s="229" t="s">
        <v>758</v>
      </c>
    </row>
    <row r="323" s="13" customFormat="1">
      <c r="A323" s="13"/>
      <c r="B323" s="231"/>
      <c r="C323" s="232"/>
      <c r="D323" s="233" t="s">
        <v>135</v>
      </c>
      <c r="E323" s="234" t="s">
        <v>1</v>
      </c>
      <c r="F323" s="235" t="s">
        <v>539</v>
      </c>
      <c r="G323" s="232"/>
      <c r="H323" s="234" t="s">
        <v>1</v>
      </c>
      <c r="I323" s="236"/>
      <c r="J323" s="232"/>
      <c r="K323" s="232"/>
      <c r="L323" s="237"/>
      <c r="M323" s="238"/>
      <c r="N323" s="239"/>
      <c r="O323" s="239"/>
      <c r="P323" s="239"/>
      <c r="Q323" s="239"/>
      <c r="R323" s="239"/>
      <c r="S323" s="239"/>
      <c r="T323" s="240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1" t="s">
        <v>135</v>
      </c>
      <c r="AU323" s="241" t="s">
        <v>89</v>
      </c>
      <c r="AV323" s="13" t="s">
        <v>87</v>
      </c>
      <c r="AW323" s="13" t="s">
        <v>36</v>
      </c>
      <c r="AX323" s="13" t="s">
        <v>79</v>
      </c>
      <c r="AY323" s="241" t="s">
        <v>125</v>
      </c>
    </row>
    <row r="324" s="14" customFormat="1">
      <c r="A324" s="14"/>
      <c r="B324" s="242"/>
      <c r="C324" s="243"/>
      <c r="D324" s="233" t="s">
        <v>135</v>
      </c>
      <c r="E324" s="244" t="s">
        <v>1</v>
      </c>
      <c r="F324" s="245" t="s">
        <v>759</v>
      </c>
      <c r="G324" s="243"/>
      <c r="H324" s="246">
        <v>12.776</v>
      </c>
      <c r="I324" s="247"/>
      <c r="J324" s="243"/>
      <c r="K324" s="243"/>
      <c r="L324" s="248"/>
      <c r="M324" s="249"/>
      <c r="N324" s="250"/>
      <c r="O324" s="250"/>
      <c r="P324" s="250"/>
      <c r="Q324" s="250"/>
      <c r="R324" s="250"/>
      <c r="S324" s="250"/>
      <c r="T324" s="251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2" t="s">
        <v>135</v>
      </c>
      <c r="AU324" s="252" t="s">
        <v>89</v>
      </c>
      <c r="AV324" s="14" t="s">
        <v>89</v>
      </c>
      <c r="AW324" s="14" t="s">
        <v>36</v>
      </c>
      <c r="AX324" s="14" t="s">
        <v>79</v>
      </c>
      <c r="AY324" s="252" t="s">
        <v>125</v>
      </c>
    </row>
    <row r="325" s="13" customFormat="1">
      <c r="A325" s="13"/>
      <c r="B325" s="231"/>
      <c r="C325" s="232"/>
      <c r="D325" s="233" t="s">
        <v>135</v>
      </c>
      <c r="E325" s="234" t="s">
        <v>1</v>
      </c>
      <c r="F325" s="235" t="s">
        <v>541</v>
      </c>
      <c r="G325" s="232"/>
      <c r="H325" s="234" t="s">
        <v>1</v>
      </c>
      <c r="I325" s="236"/>
      <c r="J325" s="232"/>
      <c r="K325" s="232"/>
      <c r="L325" s="237"/>
      <c r="M325" s="238"/>
      <c r="N325" s="239"/>
      <c r="O325" s="239"/>
      <c r="P325" s="239"/>
      <c r="Q325" s="239"/>
      <c r="R325" s="239"/>
      <c r="S325" s="239"/>
      <c r="T325" s="240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1" t="s">
        <v>135</v>
      </c>
      <c r="AU325" s="241" t="s">
        <v>89</v>
      </c>
      <c r="AV325" s="13" t="s">
        <v>87</v>
      </c>
      <c r="AW325" s="13" t="s">
        <v>36</v>
      </c>
      <c r="AX325" s="13" t="s">
        <v>79</v>
      </c>
      <c r="AY325" s="241" t="s">
        <v>125</v>
      </c>
    </row>
    <row r="326" s="14" customFormat="1">
      <c r="A326" s="14"/>
      <c r="B326" s="242"/>
      <c r="C326" s="243"/>
      <c r="D326" s="233" t="s">
        <v>135</v>
      </c>
      <c r="E326" s="244" t="s">
        <v>1</v>
      </c>
      <c r="F326" s="245" t="s">
        <v>760</v>
      </c>
      <c r="G326" s="243"/>
      <c r="H326" s="246">
        <v>12.305</v>
      </c>
      <c r="I326" s="247"/>
      <c r="J326" s="243"/>
      <c r="K326" s="243"/>
      <c r="L326" s="248"/>
      <c r="M326" s="249"/>
      <c r="N326" s="250"/>
      <c r="O326" s="250"/>
      <c r="P326" s="250"/>
      <c r="Q326" s="250"/>
      <c r="R326" s="250"/>
      <c r="S326" s="250"/>
      <c r="T326" s="251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2" t="s">
        <v>135</v>
      </c>
      <c r="AU326" s="252" t="s">
        <v>89</v>
      </c>
      <c r="AV326" s="14" t="s">
        <v>89</v>
      </c>
      <c r="AW326" s="14" t="s">
        <v>36</v>
      </c>
      <c r="AX326" s="14" t="s">
        <v>79</v>
      </c>
      <c r="AY326" s="252" t="s">
        <v>125</v>
      </c>
    </row>
    <row r="327" s="15" customFormat="1">
      <c r="A327" s="15"/>
      <c r="B327" s="263"/>
      <c r="C327" s="264"/>
      <c r="D327" s="233" t="s">
        <v>135</v>
      </c>
      <c r="E327" s="265" t="s">
        <v>1</v>
      </c>
      <c r="F327" s="266" t="s">
        <v>161</v>
      </c>
      <c r="G327" s="264"/>
      <c r="H327" s="267">
        <v>25.081</v>
      </c>
      <c r="I327" s="268"/>
      <c r="J327" s="264"/>
      <c r="K327" s="264"/>
      <c r="L327" s="269"/>
      <c r="M327" s="270"/>
      <c r="N327" s="271"/>
      <c r="O327" s="271"/>
      <c r="P327" s="271"/>
      <c r="Q327" s="271"/>
      <c r="R327" s="271"/>
      <c r="S327" s="271"/>
      <c r="T327" s="272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73" t="s">
        <v>135</v>
      </c>
      <c r="AU327" s="273" t="s">
        <v>89</v>
      </c>
      <c r="AV327" s="15" t="s">
        <v>133</v>
      </c>
      <c r="AW327" s="15" t="s">
        <v>36</v>
      </c>
      <c r="AX327" s="15" t="s">
        <v>87</v>
      </c>
      <c r="AY327" s="273" t="s">
        <v>125</v>
      </c>
    </row>
    <row r="328" s="12" customFormat="1" ht="22.8" customHeight="1">
      <c r="A328" s="12"/>
      <c r="B328" s="202"/>
      <c r="C328" s="203"/>
      <c r="D328" s="204" t="s">
        <v>78</v>
      </c>
      <c r="E328" s="216" t="s">
        <v>169</v>
      </c>
      <c r="F328" s="216" t="s">
        <v>554</v>
      </c>
      <c r="G328" s="203"/>
      <c r="H328" s="203"/>
      <c r="I328" s="206"/>
      <c r="J328" s="217">
        <f>BK328</f>
        <v>0</v>
      </c>
      <c r="K328" s="203"/>
      <c r="L328" s="208"/>
      <c r="M328" s="209"/>
      <c r="N328" s="210"/>
      <c r="O328" s="210"/>
      <c r="P328" s="211">
        <f>SUM(P329:P331)</f>
        <v>0</v>
      </c>
      <c r="Q328" s="210"/>
      <c r="R328" s="211">
        <f>SUM(R329:R331)</f>
        <v>0.019244549999999999</v>
      </c>
      <c r="S328" s="210"/>
      <c r="T328" s="212">
        <f>SUM(T329:T331)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13" t="s">
        <v>87</v>
      </c>
      <c r="AT328" s="214" t="s">
        <v>78</v>
      </c>
      <c r="AU328" s="214" t="s">
        <v>87</v>
      </c>
      <c r="AY328" s="213" t="s">
        <v>125</v>
      </c>
      <c r="BK328" s="215">
        <f>SUM(BK329:BK331)</f>
        <v>0</v>
      </c>
    </row>
    <row r="329" s="2" customFormat="1" ht="33" customHeight="1">
      <c r="A329" s="38"/>
      <c r="B329" s="39"/>
      <c r="C329" s="218" t="s">
        <v>550</v>
      </c>
      <c r="D329" s="218" t="s">
        <v>128</v>
      </c>
      <c r="E329" s="219" t="s">
        <v>556</v>
      </c>
      <c r="F329" s="220" t="s">
        <v>557</v>
      </c>
      <c r="G329" s="221" t="s">
        <v>243</v>
      </c>
      <c r="H329" s="222">
        <v>27.105</v>
      </c>
      <c r="I329" s="223"/>
      <c r="J329" s="224">
        <f>ROUND(I329*H329,2)</f>
        <v>0</v>
      </c>
      <c r="K329" s="220" t="s">
        <v>312</v>
      </c>
      <c r="L329" s="44"/>
      <c r="M329" s="225" t="s">
        <v>1</v>
      </c>
      <c r="N329" s="226" t="s">
        <v>44</v>
      </c>
      <c r="O329" s="91"/>
      <c r="P329" s="227">
        <f>O329*H329</f>
        <v>0</v>
      </c>
      <c r="Q329" s="227">
        <v>0.00071000000000000002</v>
      </c>
      <c r="R329" s="227">
        <f>Q329*H329</f>
        <v>0.019244549999999999</v>
      </c>
      <c r="S329" s="227">
        <v>0</v>
      </c>
      <c r="T329" s="228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9" t="s">
        <v>133</v>
      </c>
      <c r="AT329" s="229" t="s">
        <v>128</v>
      </c>
      <c r="AU329" s="229" t="s">
        <v>89</v>
      </c>
      <c r="AY329" s="17" t="s">
        <v>125</v>
      </c>
      <c r="BE329" s="230">
        <f>IF(N329="základní",J329,0)</f>
        <v>0</v>
      </c>
      <c r="BF329" s="230">
        <f>IF(N329="snížená",J329,0)</f>
        <v>0</v>
      </c>
      <c r="BG329" s="230">
        <f>IF(N329="zákl. přenesená",J329,0)</f>
        <v>0</v>
      </c>
      <c r="BH329" s="230">
        <f>IF(N329="sníž. přenesená",J329,0)</f>
        <v>0</v>
      </c>
      <c r="BI329" s="230">
        <f>IF(N329="nulová",J329,0)</f>
        <v>0</v>
      </c>
      <c r="BJ329" s="17" t="s">
        <v>87</v>
      </c>
      <c r="BK329" s="230">
        <f>ROUND(I329*H329,2)</f>
        <v>0</v>
      </c>
      <c r="BL329" s="17" t="s">
        <v>133</v>
      </c>
      <c r="BM329" s="229" t="s">
        <v>761</v>
      </c>
    </row>
    <row r="330" s="13" customFormat="1">
      <c r="A330" s="13"/>
      <c r="B330" s="231"/>
      <c r="C330" s="232"/>
      <c r="D330" s="233" t="s">
        <v>135</v>
      </c>
      <c r="E330" s="234" t="s">
        <v>1</v>
      </c>
      <c r="F330" s="235" t="s">
        <v>559</v>
      </c>
      <c r="G330" s="232"/>
      <c r="H330" s="234" t="s">
        <v>1</v>
      </c>
      <c r="I330" s="236"/>
      <c r="J330" s="232"/>
      <c r="K330" s="232"/>
      <c r="L330" s="237"/>
      <c r="M330" s="238"/>
      <c r="N330" s="239"/>
      <c r="O330" s="239"/>
      <c r="P330" s="239"/>
      <c r="Q330" s="239"/>
      <c r="R330" s="239"/>
      <c r="S330" s="239"/>
      <c r="T330" s="240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1" t="s">
        <v>135</v>
      </c>
      <c r="AU330" s="241" t="s">
        <v>89</v>
      </c>
      <c r="AV330" s="13" t="s">
        <v>87</v>
      </c>
      <c r="AW330" s="13" t="s">
        <v>36</v>
      </c>
      <c r="AX330" s="13" t="s">
        <v>79</v>
      </c>
      <c r="AY330" s="241" t="s">
        <v>125</v>
      </c>
    </row>
    <row r="331" s="14" customFormat="1">
      <c r="A331" s="14"/>
      <c r="B331" s="242"/>
      <c r="C331" s="243"/>
      <c r="D331" s="233" t="s">
        <v>135</v>
      </c>
      <c r="E331" s="244" t="s">
        <v>1</v>
      </c>
      <c r="F331" s="245" t="s">
        <v>560</v>
      </c>
      <c r="G331" s="243"/>
      <c r="H331" s="246">
        <v>27.105</v>
      </c>
      <c r="I331" s="247"/>
      <c r="J331" s="243"/>
      <c r="K331" s="243"/>
      <c r="L331" s="248"/>
      <c r="M331" s="249"/>
      <c r="N331" s="250"/>
      <c r="O331" s="250"/>
      <c r="P331" s="250"/>
      <c r="Q331" s="250"/>
      <c r="R331" s="250"/>
      <c r="S331" s="250"/>
      <c r="T331" s="251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2" t="s">
        <v>135</v>
      </c>
      <c r="AU331" s="252" t="s">
        <v>89</v>
      </c>
      <c r="AV331" s="14" t="s">
        <v>89</v>
      </c>
      <c r="AW331" s="14" t="s">
        <v>36</v>
      </c>
      <c r="AX331" s="14" t="s">
        <v>87</v>
      </c>
      <c r="AY331" s="252" t="s">
        <v>125</v>
      </c>
    </row>
    <row r="332" s="12" customFormat="1" ht="22.8" customHeight="1">
      <c r="A332" s="12"/>
      <c r="B332" s="202"/>
      <c r="C332" s="203"/>
      <c r="D332" s="204" t="s">
        <v>78</v>
      </c>
      <c r="E332" s="216" t="s">
        <v>184</v>
      </c>
      <c r="F332" s="216" t="s">
        <v>561</v>
      </c>
      <c r="G332" s="203"/>
      <c r="H332" s="203"/>
      <c r="I332" s="206"/>
      <c r="J332" s="217">
        <f>BK332</f>
        <v>0</v>
      </c>
      <c r="K332" s="203"/>
      <c r="L332" s="208"/>
      <c r="M332" s="209"/>
      <c r="N332" s="210"/>
      <c r="O332" s="210"/>
      <c r="P332" s="211">
        <f>SUM(P333:P369)</f>
        <v>0</v>
      </c>
      <c r="Q332" s="210"/>
      <c r="R332" s="211">
        <f>SUM(R333:R369)</f>
        <v>1.5110903099999999</v>
      </c>
      <c r="S332" s="210"/>
      <c r="T332" s="212">
        <f>SUM(T333:T369)</f>
        <v>38.300150000000002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13" t="s">
        <v>87</v>
      </c>
      <c r="AT332" s="214" t="s">
        <v>78</v>
      </c>
      <c r="AU332" s="214" t="s">
        <v>87</v>
      </c>
      <c r="AY332" s="213" t="s">
        <v>125</v>
      </c>
      <c r="BK332" s="215">
        <f>SUM(BK333:BK369)</f>
        <v>0</v>
      </c>
    </row>
    <row r="333" s="2" customFormat="1" ht="24.15" customHeight="1">
      <c r="A333" s="38"/>
      <c r="B333" s="39"/>
      <c r="C333" s="218" t="s">
        <v>555</v>
      </c>
      <c r="D333" s="218" t="s">
        <v>128</v>
      </c>
      <c r="E333" s="219" t="s">
        <v>563</v>
      </c>
      <c r="F333" s="220" t="s">
        <v>564</v>
      </c>
      <c r="G333" s="221" t="s">
        <v>155</v>
      </c>
      <c r="H333" s="222">
        <v>0.39300000000000002</v>
      </c>
      <c r="I333" s="223"/>
      <c r="J333" s="224">
        <f>ROUND(I333*H333,2)</f>
        <v>0</v>
      </c>
      <c r="K333" s="220" t="s">
        <v>312</v>
      </c>
      <c r="L333" s="44"/>
      <c r="M333" s="225" t="s">
        <v>1</v>
      </c>
      <c r="N333" s="226" t="s">
        <v>44</v>
      </c>
      <c r="O333" s="91"/>
      <c r="P333" s="227">
        <f>O333*H333</f>
        <v>0</v>
      </c>
      <c r="Q333" s="227">
        <v>2.3113999999999999</v>
      </c>
      <c r="R333" s="227">
        <f>Q333*H333</f>
        <v>0.90838019999999997</v>
      </c>
      <c r="S333" s="227">
        <v>0</v>
      </c>
      <c r="T333" s="228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9" t="s">
        <v>133</v>
      </c>
      <c r="AT333" s="229" t="s">
        <v>128</v>
      </c>
      <c r="AU333" s="229" t="s">
        <v>89</v>
      </c>
      <c r="AY333" s="17" t="s">
        <v>125</v>
      </c>
      <c r="BE333" s="230">
        <f>IF(N333="základní",J333,0)</f>
        <v>0</v>
      </c>
      <c r="BF333" s="230">
        <f>IF(N333="snížená",J333,0)</f>
        <v>0</v>
      </c>
      <c r="BG333" s="230">
        <f>IF(N333="zákl. přenesená",J333,0)</f>
        <v>0</v>
      </c>
      <c r="BH333" s="230">
        <f>IF(N333="sníž. přenesená",J333,0)</f>
        <v>0</v>
      </c>
      <c r="BI333" s="230">
        <f>IF(N333="nulová",J333,0)</f>
        <v>0</v>
      </c>
      <c r="BJ333" s="17" t="s">
        <v>87</v>
      </c>
      <c r="BK333" s="230">
        <f>ROUND(I333*H333,2)</f>
        <v>0</v>
      </c>
      <c r="BL333" s="17" t="s">
        <v>133</v>
      </c>
      <c r="BM333" s="229" t="s">
        <v>762</v>
      </c>
    </row>
    <row r="334" s="13" customFormat="1">
      <c r="A334" s="13"/>
      <c r="B334" s="231"/>
      <c r="C334" s="232"/>
      <c r="D334" s="233" t="s">
        <v>135</v>
      </c>
      <c r="E334" s="234" t="s">
        <v>1</v>
      </c>
      <c r="F334" s="235" t="s">
        <v>566</v>
      </c>
      <c r="G334" s="232"/>
      <c r="H334" s="234" t="s">
        <v>1</v>
      </c>
      <c r="I334" s="236"/>
      <c r="J334" s="232"/>
      <c r="K334" s="232"/>
      <c r="L334" s="237"/>
      <c r="M334" s="238"/>
      <c r="N334" s="239"/>
      <c r="O334" s="239"/>
      <c r="P334" s="239"/>
      <c r="Q334" s="239"/>
      <c r="R334" s="239"/>
      <c r="S334" s="239"/>
      <c r="T334" s="240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1" t="s">
        <v>135</v>
      </c>
      <c r="AU334" s="241" t="s">
        <v>89</v>
      </c>
      <c r="AV334" s="13" t="s">
        <v>87</v>
      </c>
      <c r="AW334" s="13" t="s">
        <v>36</v>
      </c>
      <c r="AX334" s="13" t="s">
        <v>79</v>
      </c>
      <c r="AY334" s="241" t="s">
        <v>125</v>
      </c>
    </row>
    <row r="335" s="13" customFormat="1">
      <c r="A335" s="13"/>
      <c r="B335" s="231"/>
      <c r="C335" s="232"/>
      <c r="D335" s="233" t="s">
        <v>135</v>
      </c>
      <c r="E335" s="234" t="s">
        <v>1</v>
      </c>
      <c r="F335" s="235" t="s">
        <v>314</v>
      </c>
      <c r="G335" s="232"/>
      <c r="H335" s="234" t="s">
        <v>1</v>
      </c>
      <c r="I335" s="236"/>
      <c r="J335" s="232"/>
      <c r="K335" s="232"/>
      <c r="L335" s="237"/>
      <c r="M335" s="238"/>
      <c r="N335" s="239"/>
      <c r="O335" s="239"/>
      <c r="P335" s="239"/>
      <c r="Q335" s="239"/>
      <c r="R335" s="239"/>
      <c r="S335" s="239"/>
      <c r="T335" s="240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1" t="s">
        <v>135</v>
      </c>
      <c r="AU335" s="241" t="s">
        <v>89</v>
      </c>
      <c r="AV335" s="13" t="s">
        <v>87</v>
      </c>
      <c r="AW335" s="13" t="s">
        <v>36</v>
      </c>
      <c r="AX335" s="13" t="s">
        <v>79</v>
      </c>
      <c r="AY335" s="241" t="s">
        <v>125</v>
      </c>
    </row>
    <row r="336" s="14" customFormat="1">
      <c r="A336" s="14"/>
      <c r="B336" s="242"/>
      <c r="C336" s="243"/>
      <c r="D336" s="233" t="s">
        <v>135</v>
      </c>
      <c r="E336" s="244" t="s">
        <v>1</v>
      </c>
      <c r="F336" s="245" t="s">
        <v>763</v>
      </c>
      <c r="G336" s="243"/>
      <c r="H336" s="246">
        <v>0.20200000000000001</v>
      </c>
      <c r="I336" s="247"/>
      <c r="J336" s="243"/>
      <c r="K336" s="243"/>
      <c r="L336" s="248"/>
      <c r="M336" s="249"/>
      <c r="N336" s="250"/>
      <c r="O336" s="250"/>
      <c r="P336" s="250"/>
      <c r="Q336" s="250"/>
      <c r="R336" s="250"/>
      <c r="S336" s="250"/>
      <c r="T336" s="251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2" t="s">
        <v>135</v>
      </c>
      <c r="AU336" s="252" t="s">
        <v>89</v>
      </c>
      <c r="AV336" s="14" t="s">
        <v>89</v>
      </c>
      <c r="AW336" s="14" t="s">
        <v>36</v>
      </c>
      <c r="AX336" s="14" t="s">
        <v>79</v>
      </c>
      <c r="AY336" s="252" t="s">
        <v>125</v>
      </c>
    </row>
    <row r="337" s="13" customFormat="1">
      <c r="A337" s="13"/>
      <c r="B337" s="231"/>
      <c r="C337" s="232"/>
      <c r="D337" s="233" t="s">
        <v>135</v>
      </c>
      <c r="E337" s="234" t="s">
        <v>1</v>
      </c>
      <c r="F337" s="235" t="s">
        <v>316</v>
      </c>
      <c r="G337" s="232"/>
      <c r="H337" s="234" t="s">
        <v>1</v>
      </c>
      <c r="I337" s="236"/>
      <c r="J337" s="232"/>
      <c r="K337" s="232"/>
      <c r="L337" s="237"/>
      <c r="M337" s="238"/>
      <c r="N337" s="239"/>
      <c r="O337" s="239"/>
      <c r="P337" s="239"/>
      <c r="Q337" s="239"/>
      <c r="R337" s="239"/>
      <c r="S337" s="239"/>
      <c r="T337" s="240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1" t="s">
        <v>135</v>
      </c>
      <c r="AU337" s="241" t="s">
        <v>89</v>
      </c>
      <c r="AV337" s="13" t="s">
        <v>87</v>
      </c>
      <c r="AW337" s="13" t="s">
        <v>36</v>
      </c>
      <c r="AX337" s="13" t="s">
        <v>79</v>
      </c>
      <c r="AY337" s="241" t="s">
        <v>125</v>
      </c>
    </row>
    <row r="338" s="14" customFormat="1">
      <c r="A338" s="14"/>
      <c r="B338" s="242"/>
      <c r="C338" s="243"/>
      <c r="D338" s="233" t="s">
        <v>135</v>
      </c>
      <c r="E338" s="244" t="s">
        <v>1</v>
      </c>
      <c r="F338" s="245" t="s">
        <v>764</v>
      </c>
      <c r="G338" s="243"/>
      <c r="H338" s="246">
        <v>0.191</v>
      </c>
      <c r="I338" s="247"/>
      <c r="J338" s="243"/>
      <c r="K338" s="243"/>
      <c r="L338" s="248"/>
      <c r="M338" s="249"/>
      <c r="N338" s="250"/>
      <c r="O338" s="250"/>
      <c r="P338" s="250"/>
      <c r="Q338" s="250"/>
      <c r="R338" s="250"/>
      <c r="S338" s="250"/>
      <c r="T338" s="251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2" t="s">
        <v>135</v>
      </c>
      <c r="AU338" s="252" t="s">
        <v>89</v>
      </c>
      <c r="AV338" s="14" t="s">
        <v>89</v>
      </c>
      <c r="AW338" s="14" t="s">
        <v>36</v>
      </c>
      <c r="AX338" s="14" t="s">
        <v>79</v>
      </c>
      <c r="AY338" s="252" t="s">
        <v>125</v>
      </c>
    </row>
    <row r="339" s="15" customFormat="1">
      <c r="A339" s="15"/>
      <c r="B339" s="263"/>
      <c r="C339" s="264"/>
      <c r="D339" s="233" t="s">
        <v>135</v>
      </c>
      <c r="E339" s="265" t="s">
        <v>1</v>
      </c>
      <c r="F339" s="266" t="s">
        <v>161</v>
      </c>
      <c r="G339" s="264"/>
      <c r="H339" s="267">
        <v>0.39300000000000002</v>
      </c>
      <c r="I339" s="268"/>
      <c r="J339" s="264"/>
      <c r="K339" s="264"/>
      <c r="L339" s="269"/>
      <c r="M339" s="270"/>
      <c r="N339" s="271"/>
      <c r="O339" s="271"/>
      <c r="P339" s="271"/>
      <c r="Q339" s="271"/>
      <c r="R339" s="271"/>
      <c r="S339" s="271"/>
      <c r="T339" s="272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73" t="s">
        <v>135</v>
      </c>
      <c r="AU339" s="273" t="s">
        <v>89</v>
      </c>
      <c r="AV339" s="15" t="s">
        <v>133</v>
      </c>
      <c r="AW339" s="15" t="s">
        <v>36</v>
      </c>
      <c r="AX339" s="15" t="s">
        <v>87</v>
      </c>
      <c r="AY339" s="273" t="s">
        <v>125</v>
      </c>
    </row>
    <row r="340" s="2" customFormat="1" ht="24.15" customHeight="1">
      <c r="A340" s="38"/>
      <c r="B340" s="39"/>
      <c r="C340" s="218" t="s">
        <v>562</v>
      </c>
      <c r="D340" s="218" t="s">
        <v>128</v>
      </c>
      <c r="E340" s="219" t="s">
        <v>569</v>
      </c>
      <c r="F340" s="220" t="s">
        <v>570</v>
      </c>
      <c r="G340" s="221" t="s">
        <v>203</v>
      </c>
      <c r="H340" s="222">
        <v>1</v>
      </c>
      <c r="I340" s="223"/>
      <c r="J340" s="224">
        <f>ROUND(I340*H340,2)</f>
        <v>0</v>
      </c>
      <c r="K340" s="220" t="s">
        <v>312</v>
      </c>
      <c r="L340" s="44"/>
      <c r="M340" s="225" t="s">
        <v>1</v>
      </c>
      <c r="N340" s="226" t="s">
        <v>44</v>
      </c>
      <c r="O340" s="91"/>
      <c r="P340" s="227">
        <f>O340*H340</f>
        <v>0</v>
      </c>
      <c r="Q340" s="227">
        <v>0.0064900000000000001</v>
      </c>
      <c r="R340" s="227">
        <f>Q340*H340</f>
        <v>0.0064900000000000001</v>
      </c>
      <c r="S340" s="227">
        <v>0</v>
      </c>
      <c r="T340" s="228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9" t="s">
        <v>133</v>
      </c>
      <c r="AT340" s="229" t="s">
        <v>128</v>
      </c>
      <c r="AU340" s="229" t="s">
        <v>89</v>
      </c>
      <c r="AY340" s="17" t="s">
        <v>125</v>
      </c>
      <c r="BE340" s="230">
        <f>IF(N340="základní",J340,0)</f>
        <v>0</v>
      </c>
      <c r="BF340" s="230">
        <f>IF(N340="snížená",J340,0)</f>
        <v>0</v>
      </c>
      <c r="BG340" s="230">
        <f>IF(N340="zákl. přenesená",J340,0)</f>
        <v>0</v>
      </c>
      <c r="BH340" s="230">
        <f>IF(N340="sníž. přenesená",J340,0)</f>
        <v>0</v>
      </c>
      <c r="BI340" s="230">
        <f>IF(N340="nulová",J340,0)</f>
        <v>0</v>
      </c>
      <c r="BJ340" s="17" t="s">
        <v>87</v>
      </c>
      <c r="BK340" s="230">
        <f>ROUND(I340*H340,2)</f>
        <v>0</v>
      </c>
      <c r="BL340" s="17" t="s">
        <v>133</v>
      </c>
      <c r="BM340" s="229" t="s">
        <v>765</v>
      </c>
    </row>
    <row r="341" s="13" customFormat="1">
      <c r="A341" s="13"/>
      <c r="B341" s="231"/>
      <c r="C341" s="232"/>
      <c r="D341" s="233" t="s">
        <v>135</v>
      </c>
      <c r="E341" s="234" t="s">
        <v>1</v>
      </c>
      <c r="F341" s="235" t="s">
        <v>316</v>
      </c>
      <c r="G341" s="232"/>
      <c r="H341" s="234" t="s">
        <v>1</v>
      </c>
      <c r="I341" s="236"/>
      <c r="J341" s="232"/>
      <c r="K341" s="232"/>
      <c r="L341" s="237"/>
      <c r="M341" s="238"/>
      <c r="N341" s="239"/>
      <c r="O341" s="239"/>
      <c r="P341" s="239"/>
      <c r="Q341" s="239"/>
      <c r="R341" s="239"/>
      <c r="S341" s="239"/>
      <c r="T341" s="240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1" t="s">
        <v>135</v>
      </c>
      <c r="AU341" s="241" t="s">
        <v>89</v>
      </c>
      <c r="AV341" s="13" t="s">
        <v>87</v>
      </c>
      <c r="AW341" s="13" t="s">
        <v>36</v>
      </c>
      <c r="AX341" s="13" t="s">
        <v>79</v>
      </c>
      <c r="AY341" s="241" t="s">
        <v>125</v>
      </c>
    </row>
    <row r="342" s="14" customFormat="1">
      <c r="A342" s="14"/>
      <c r="B342" s="242"/>
      <c r="C342" s="243"/>
      <c r="D342" s="233" t="s">
        <v>135</v>
      </c>
      <c r="E342" s="244" t="s">
        <v>1</v>
      </c>
      <c r="F342" s="245" t="s">
        <v>87</v>
      </c>
      <c r="G342" s="243"/>
      <c r="H342" s="246">
        <v>1</v>
      </c>
      <c r="I342" s="247"/>
      <c r="J342" s="243"/>
      <c r="K342" s="243"/>
      <c r="L342" s="248"/>
      <c r="M342" s="249"/>
      <c r="N342" s="250"/>
      <c r="O342" s="250"/>
      <c r="P342" s="250"/>
      <c r="Q342" s="250"/>
      <c r="R342" s="250"/>
      <c r="S342" s="250"/>
      <c r="T342" s="251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2" t="s">
        <v>135</v>
      </c>
      <c r="AU342" s="252" t="s">
        <v>89</v>
      </c>
      <c r="AV342" s="14" t="s">
        <v>89</v>
      </c>
      <c r="AW342" s="14" t="s">
        <v>36</v>
      </c>
      <c r="AX342" s="14" t="s">
        <v>87</v>
      </c>
      <c r="AY342" s="252" t="s">
        <v>125</v>
      </c>
    </row>
    <row r="343" s="2" customFormat="1" ht="16.5" customHeight="1">
      <c r="A343" s="38"/>
      <c r="B343" s="39"/>
      <c r="C343" s="218" t="s">
        <v>568</v>
      </c>
      <c r="D343" s="218" t="s">
        <v>128</v>
      </c>
      <c r="E343" s="219" t="s">
        <v>573</v>
      </c>
      <c r="F343" s="220" t="s">
        <v>574</v>
      </c>
      <c r="G343" s="221" t="s">
        <v>155</v>
      </c>
      <c r="H343" s="222">
        <v>3.7280000000000002</v>
      </c>
      <c r="I343" s="223"/>
      <c r="J343" s="224">
        <f>ROUND(I343*H343,2)</f>
        <v>0</v>
      </c>
      <c r="K343" s="220" t="s">
        <v>312</v>
      </c>
      <c r="L343" s="44"/>
      <c r="M343" s="225" t="s">
        <v>1</v>
      </c>
      <c r="N343" s="226" t="s">
        <v>44</v>
      </c>
      <c r="O343" s="91"/>
      <c r="P343" s="227">
        <f>O343*H343</f>
        <v>0</v>
      </c>
      <c r="Q343" s="227">
        <v>0.12</v>
      </c>
      <c r="R343" s="227">
        <f>Q343*H343</f>
        <v>0.44736000000000004</v>
      </c>
      <c r="S343" s="227">
        <v>2.2000000000000002</v>
      </c>
      <c r="T343" s="228">
        <f>S343*H343</f>
        <v>8.2016000000000009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9" t="s">
        <v>133</v>
      </c>
      <c r="AT343" s="229" t="s">
        <v>128</v>
      </c>
      <c r="AU343" s="229" t="s">
        <v>89</v>
      </c>
      <c r="AY343" s="17" t="s">
        <v>125</v>
      </c>
      <c r="BE343" s="230">
        <f>IF(N343="základní",J343,0)</f>
        <v>0</v>
      </c>
      <c r="BF343" s="230">
        <f>IF(N343="snížená",J343,0)</f>
        <v>0</v>
      </c>
      <c r="BG343" s="230">
        <f>IF(N343="zákl. přenesená",J343,0)</f>
        <v>0</v>
      </c>
      <c r="BH343" s="230">
        <f>IF(N343="sníž. přenesená",J343,0)</f>
        <v>0</v>
      </c>
      <c r="BI343" s="230">
        <f>IF(N343="nulová",J343,0)</f>
        <v>0</v>
      </c>
      <c r="BJ343" s="17" t="s">
        <v>87</v>
      </c>
      <c r="BK343" s="230">
        <f>ROUND(I343*H343,2)</f>
        <v>0</v>
      </c>
      <c r="BL343" s="17" t="s">
        <v>133</v>
      </c>
      <c r="BM343" s="229" t="s">
        <v>766</v>
      </c>
    </row>
    <row r="344" s="13" customFormat="1">
      <c r="A344" s="13"/>
      <c r="B344" s="231"/>
      <c r="C344" s="232"/>
      <c r="D344" s="233" t="s">
        <v>135</v>
      </c>
      <c r="E344" s="234" t="s">
        <v>1</v>
      </c>
      <c r="F344" s="235" t="s">
        <v>576</v>
      </c>
      <c r="G344" s="232"/>
      <c r="H344" s="234" t="s">
        <v>1</v>
      </c>
      <c r="I344" s="236"/>
      <c r="J344" s="232"/>
      <c r="K344" s="232"/>
      <c r="L344" s="237"/>
      <c r="M344" s="238"/>
      <c r="N344" s="239"/>
      <c r="O344" s="239"/>
      <c r="P344" s="239"/>
      <c r="Q344" s="239"/>
      <c r="R344" s="239"/>
      <c r="S344" s="239"/>
      <c r="T344" s="240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1" t="s">
        <v>135</v>
      </c>
      <c r="AU344" s="241" t="s">
        <v>89</v>
      </c>
      <c r="AV344" s="13" t="s">
        <v>87</v>
      </c>
      <c r="AW344" s="13" t="s">
        <v>36</v>
      </c>
      <c r="AX344" s="13" t="s">
        <v>79</v>
      </c>
      <c r="AY344" s="241" t="s">
        <v>125</v>
      </c>
    </row>
    <row r="345" s="13" customFormat="1">
      <c r="A345" s="13"/>
      <c r="B345" s="231"/>
      <c r="C345" s="232"/>
      <c r="D345" s="233" t="s">
        <v>135</v>
      </c>
      <c r="E345" s="234" t="s">
        <v>1</v>
      </c>
      <c r="F345" s="235" t="s">
        <v>379</v>
      </c>
      <c r="G345" s="232"/>
      <c r="H345" s="234" t="s">
        <v>1</v>
      </c>
      <c r="I345" s="236"/>
      <c r="J345" s="232"/>
      <c r="K345" s="232"/>
      <c r="L345" s="237"/>
      <c r="M345" s="238"/>
      <c r="N345" s="239"/>
      <c r="O345" s="239"/>
      <c r="P345" s="239"/>
      <c r="Q345" s="239"/>
      <c r="R345" s="239"/>
      <c r="S345" s="239"/>
      <c r="T345" s="240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1" t="s">
        <v>135</v>
      </c>
      <c r="AU345" s="241" t="s">
        <v>89</v>
      </c>
      <c r="AV345" s="13" t="s">
        <v>87</v>
      </c>
      <c r="AW345" s="13" t="s">
        <v>36</v>
      </c>
      <c r="AX345" s="13" t="s">
        <v>79</v>
      </c>
      <c r="AY345" s="241" t="s">
        <v>125</v>
      </c>
    </row>
    <row r="346" s="14" customFormat="1">
      <c r="A346" s="14"/>
      <c r="B346" s="242"/>
      <c r="C346" s="243"/>
      <c r="D346" s="233" t="s">
        <v>135</v>
      </c>
      <c r="E346" s="244" t="s">
        <v>1</v>
      </c>
      <c r="F346" s="245" t="s">
        <v>767</v>
      </c>
      <c r="G346" s="243"/>
      <c r="H346" s="246">
        <v>1.8640000000000001</v>
      </c>
      <c r="I346" s="247"/>
      <c r="J346" s="243"/>
      <c r="K346" s="243"/>
      <c r="L346" s="248"/>
      <c r="M346" s="249"/>
      <c r="N346" s="250"/>
      <c r="O346" s="250"/>
      <c r="P346" s="250"/>
      <c r="Q346" s="250"/>
      <c r="R346" s="250"/>
      <c r="S346" s="250"/>
      <c r="T346" s="251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2" t="s">
        <v>135</v>
      </c>
      <c r="AU346" s="252" t="s">
        <v>89</v>
      </c>
      <c r="AV346" s="14" t="s">
        <v>89</v>
      </c>
      <c r="AW346" s="14" t="s">
        <v>36</v>
      </c>
      <c r="AX346" s="14" t="s">
        <v>79</v>
      </c>
      <c r="AY346" s="252" t="s">
        <v>125</v>
      </c>
    </row>
    <row r="347" s="13" customFormat="1">
      <c r="A347" s="13"/>
      <c r="B347" s="231"/>
      <c r="C347" s="232"/>
      <c r="D347" s="233" t="s">
        <v>135</v>
      </c>
      <c r="E347" s="234" t="s">
        <v>1</v>
      </c>
      <c r="F347" s="235" t="s">
        <v>381</v>
      </c>
      <c r="G347" s="232"/>
      <c r="H347" s="234" t="s">
        <v>1</v>
      </c>
      <c r="I347" s="236"/>
      <c r="J347" s="232"/>
      <c r="K347" s="232"/>
      <c r="L347" s="237"/>
      <c r="M347" s="238"/>
      <c r="N347" s="239"/>
      <c r="O347" s="239"/>
      <c r="P347" s="239"/>
      <c r="Q347" s="239"/>
      <c r="R347" s="239"/>
      <c r="S347" s="239"/>
      <c r="T347" s="240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1" t="s">
        <v>135</v>
      </c>
      <c r="AU347" s="241" t="s">
        <v>89</v>
      </c>
      <c r="AV347" s="13" t="s">
        <v>87</v>
      </c>
      <c r="AW347" s="13" t="s">
        <v>36</v>
      </c>
      <c r="AX347" s="13" t="s">
        <v>79</v>
      </c>
      <c r="AY347" s="241" t="s">
        <v>125</v>
      </c>
    </row>
    <row r="348" s="14" customFormat="1">
      <c r="A348" s="14"/>
      <c r="B348" s="242"/>
      <c r="C348" s="243"/>
      <c r="D348" s="233" t="s">
        <v>135</v>
      </c>
      <c r="E348" s="244" t="s">
        <v>1</v>
      </c>
      <c r="F348" s="245" t="s">
        <v>767</v>
      </c>
      <c r="G348" s="243"/>
      <c r="H348" s="246">
        <v>1.8640000000000001</v>
      </c>
      <c r="I348" s="247"/>
      <c r="J348" s="243"/>
      <c r="K348" s="243"/>
      <c r="L348" s="248"/>
      <c r="M348" s="249"/>
      <c r="N348" s="250"/>
      <c r="O348" s="250"/>
      <c r="P348" s="250"/>
      <c r="Q348" s="250"/>
      <c r="R348" s="250"/>
      <c r="S348" s="250"/>
      <c r="T348" s="251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2" t="s">
        <v>135</v>
      </c>
      <c r="AU348" s="252" t="s">
        <v>89</v>
      </c>
      <c r="AV348" s="14" t="s">
        <v>89</v>
      </c>
      <c r="AW348" s="14" t="s">
        <v>36</v>
      </c>
      <c r="AX348" s="14" t="s">
        <v>79</v>
      </c>
      <c r="AY348" s="252" t="s">
        <v>125</v>
      </c>
    </row>
    <row r="349" s="15" customFormat="1">
      <c r="A349" s="15"/>
      <c r="B349" s="263"/>
      <c r="C349" s="264"/>
      <c r="D349" s="233" t="s">
        <v>135</v>
      </c>
      <c r="E349" s="265" t="s">
        <v>1</v>
      </c>
      <c r="F349" s="266" t="s">
        <v>161</v>
      </c>
      <c r="G349" s="264"/>
      <c r="H349" s="267">
        <v>3.7280000000000002</v>
      </c>
      <c r="I349" s="268"/>
      <c r="J349" s="264"/>
      <c r="K349" s="264"/>
      <c r="L349" s="269"/>
      <c r="M349" s="270"/>
      <c r="N349" s="271"/>
      <c r="O349" s="271"/>
      <c r="P349" s="271"/>
      <c r="Q349" s="271"/>
      <c r="R349" s="271"/>
      <c r="S349" s="271"/>
      <c r="T349" s="272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73" t="s">
        <v>135</v>
      </c>
      <c r="AU349" s="273" t="s">
        <v>89</v>
      </c>
      <c r="AV349" s="15" t="s">
        <v>133</v>
      </c>
      <c r="AW349" s="15" t="s">
        <v>36</v>
      </c>
      <c r="AX349" s="15" t="s">
        <v>87</v>
      </c>
      <c r="AY349" s="273" t="s">
        <v>125</v>
      </c>
    </row>
    <row r="350" s="2" customFormat="1" ht="16.5" customHeight="1">
      <c r="A350" s="38"/>
      <c r="B350" s="39"/>
      <c r="C350" s="218" t="s">
        <v>572</v>
      </c>
      <c r="D350" s="218" t="s">
        <v>128</v>
      </c>
      <c r="E350" s="219" t="s">
        <v>580</v>
      </c>
      <c r="F350" s="220" t="s">
        <v>581</v>
      </c>
      <c r="G350" s="221" t="s">
        <v>155</v>
      </c>
      <c r="H350" s="222">
        <v>1.0409999999999999</v>
      </c>
      <c r="I350" s="223"/>
      <c r="J350" s="224">
        <f>ROUND(I350*H350,2)</f>
        <v>0</v>
      </c>
      <c r="K350" s="220" t="s">
        <v>312</v>
      </c>
      <c r="L350" s="44"/>
      <c r="M350" s="225" t="s">
        <v>1</v>
      </c>
      <c r="N350" s="226" t="s">
        <v>44</v>
      </c>
      <c r="O350" s="91"/>
      <c r="P350" s="227">
        <f>O350*H350</f>
        <v>0</v>
      </c>
      <c r="Q350" s="227">
        <v>0.12171</v>
      </c>
      <c r="R350" s="227">
        <f>Q350*H350</f>
        <v>0.12670010999999998</v>
      </c>
      <c r="S350" s="227">
        <v>2.3999999999999999</v>
      </c>
      <c r="T350" s="228">
        <f>S350*H350</f>
        <v>2.4983999999999997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29" t="s">
        <v>133</v>
      </c>
      <c r="AT350" s="229" t="s">
        <v>128</v>
      </c>
      <c r="AU350" s="229" t="s">
        <v>89</v>
      </c>
      <c r="AY350" s="17" t="s">
        <v>125</v>
      </c>
      <c r="BE350" s="230">
        <f>IF(N350="základní",J350,0)</f>
        <v>0</v>
      </c>
      <c r="BF350" s="230">
        <f>IF(N350="snížená",J350,0)</f>
        <v>0</v>
      </c>
      <c r="BG350" s="230">
        <f>IF(N350="zákl. přenesená",J350,0)</f>
        <v>0</v>
      </c>
      <c r="BH350" s="230">
        <f>IF(N350="sníž. přenesená",J350,0)</f>
        <v>0</v>
      </c>
      <c r="BI350" s="230">
        <f>IF(N350="nulová",J350,0)</f>
        <v>0</v>
      </c>
      <c r="BJ350" s="17" t="s">
        <v>87</v>
      </c>
      <c r="BK350" s="230">
        <f>ROUND(I350*H350,2)</f>
        <v>0</v>
      </c>
      <c r="BL350" s="17" t="s">
        <v>133</v>
      </c>
      <c r="BM350" s="229" t="s">
        <v>768</v>
      </c>
    </row>
    <row r="351" s="13" customFormat="1">
      <c r="A351" s="13"/>
      <c r="B351" s="231"/>
      <c r="C351" s="232"/>
      <c r="D351" s="233" t="s">
        <v>135</v>
      </c>
      <c r="E351" s="234" t="s">
        <v>1</v>
      </c>
      <c r="F351" s="235" t="s">
        <v>583</v>
      </c>
      <c r="G351" s="232"/>
      <c r="H351" s="234" t="s">
        <v>1</v>
      </c>
      <c r="I351" s="236"/>
      <c r="J351" s="232"/>
      <c r="K351" s="232"/>
      <c r="L351" s="237"/>
      <c r="M351" s="238"/>
      <c r="N351" s="239"/>
      <c r="O351" s="239"/>
      <c r="P351" s="239"/>
      <c r="Q351" s="239"/>
      <c r="R351" s="239"/>
      <c r="S351" s="239"/>
      <c r="T351" s="240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1" t="s">
        <v>135</v>
      </c>
      <c r="AU351" s="241" t="s">
        <v>89</v>
      </c>
      <c r="AV351" s="13" t="s">
        <v>87</v>
      </c>
      <c r="AW351" s="13" t="s">
        <v>36</v>
      </c>
      <c r="AX351" s="13" t="s">
        <v>79</v>
      </c>
      <c r="AY351" s="241" t="s">
        <v>125</v>
      </c>
    </row>
    <row r="352" s="14" customFormat="1">
      <c r="A352" s="14"/>
      <c r="B352" s="242"/>
      <c r="C352" s="243"/>
      <c r="D352" s="233" t="s">
        <v>135</v>
      </c>
      <c r="E352" s="244" t="s">
        <v>1</v>
      </c>
      <c r="F352" s="245" t="s">
        <v>769</v>
      </c>
      <c r="G352" s="243"/>
      <c r="H352" s="246">
        <v>1.0409999999999999</v>
      </c>
      <c r="I352" s="247"/>
      <c r="J352" s="243"/>
      <c r="K352" s="243"/>
      <c r="L352" s="248"/>
      <c r="M352" s="249"/>
      <c r="N352" s="250"/>
      <c r="O352" s="250"/>
      <c r="P352" s="250"/>
      <c r="Q352" s="250"/>
      <c r="R352" s="250"/>
      <c r="S352" s="250"/>
      <c r="T352" s="251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2" t="s">
        <v>135</v>
      </c>
      <c r="AU352" s="252" t="s">
        <v>89</v>
      </c>
      <c r="AV352" s="14" t="s">
        <v>89</v>
      </c>
      <c r="AW352" s="14" t="s">
        <v>36</v>
      </c>
      <c r="AX352" s="14" t="s">
        <v>87</v>
      </c>
      <c r="AY352" s="252" t="s">
        <v>125</v>
      </c>
    </row>
    <row r="353" s="2" customFormat="1" ht="21.75" customHeight="1">
      <c r="A353" s="38"/>
      <c r="B353" s="39"/>
      <c r="C353" s="218" t="s">
        <v>579</v>
      </c>
      <c r="D353" s="218" t="s">
        <v>128</v>
      </c>
      <c r="E353" s="219" t="s">
        <v>586</v>
      </c>
      <c r="F353" s="220" t="s">
        <v>587</v>
      </c>
      <c r="G353" s="221" t="s">
        <v>243</v>
      </c>
      <c r="H353" s="222">
        <v>3.77</v>
      </c>
      <c r="I353" s="223"/>
      <c r="J353" s="224">
        <f>ROUND(I353*H353,2)</f>
        <v>0</v>
      </c>
      <c r="K353" s="220" t="s">
        <v>312</v>
      </c>
      <c r="L353" s="44"/>
      <c r="M353" s="225" t="s">
        <v>1</v>
      </c>
      <c r="N353" s="226" t="s">
        <v>44</v>
      </c>
      <c r="O353" s="91"/>
      <c r="P353" s="227">
        <f>O353*H353</f>
        <v>0</v>
      </c>
      <c r="Q353" s="227">
        <v>0</v>
      </c>
      <c r="R353" s="227">
        <f>Q353*H353</f>
        <v>0</v>
      </c>
      <c r="S353" s="227">
        <v>2.0550000000000002</v>
      </c>
      <c r="T353" s="228">
        <f>S353*H353</f>
        <v>7.7473500000000008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9" t="s">
        <v>133</v>
      </c>
      <c r="AT353" s="229" t="s">
        <v>128</v>
      </c>
      <c r="AU353" s="229" t="s">
        <v>89</v>
      </c>
      <c r="AY353" s="17" t="s">
        <v>125</v>
      </c>
      <c r="BE353" s="230">
        <f>IF(N353="základní",J353,0)</f>
        <v>0</v>
      </c>
      <c r="BF353" s="230">
        <f>IF(N353="snížená",J353,0)</f>
        <v>0</v>
      </c>
      <c r="BG353" s="230">
        <f>IF(N353="zákl. přenesená",J353,0)</f>
        <v>0</v>
      </c>
      <c r="BH353" s="230">
        <f>IF(N353="sníž. přenesená",J353,0)</f>
        <v>0</v>
      </c>
      <c r="BI353" s="230">
        <f>IF(N353="nulová",J353,0)</f>
        <v>0</v>
      </c>
      <c r="BJ353" s="17" t="s">
        <v>87</v>
      </c>
      <c r="BK353" s="230">
        <f>ROUND(I353*H353,2)</f>
        <v>0</v>
      </c>
      <c r="BL353" s="17" t="s">
        <v>133</v>
      </c>
      <c r="BM353" s="229" t="s">
        <v>770</v>
      </c>
    </row>
    <row r="354" s="14" customFormat="1">
      <c r="A354" s="14"/>
      <c r="B354" s="242"/>
      <c r="C354" s="243"/>
      <c r="D354" s="233" t="s">
        <v>135</v>
      </c>
      <c r="E354" s="244" t="s">
        <v>1</v>
      </c>
      <c r="F354" s="245" t="s">
        <v>771</v>
      </c>
      <c r="G354" s="243"/>
      <c r="H354" s="246">
        <v>3.77</v>
      </c>
      <c r="I354" s="247"/>
      <c r="J354" s="243"/>
      <c r="K354" s="243"/>
      <c r="L354" s="248"/>
      <c r="M354" s="249"/>
      <c r="N354" s="250"/>
      <c r="O354" s="250"/>
      <c r="P354" s="250"/>
      <c r="Q354" s="250"/>
      <c r="R354" s="250"/>
      <c r="S354" s="250"/>
      <c r="T354" s="251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2" t="s">
        <v>135</v>
      </c>
      <c r="AU354" s="252" t="s">
        <v>89</v>
      </c>
      <c r="AV354" s="14" t="s">
        <v>89</v>
      </c>
      <c r="AW354" s="14" t="s">
        <v>36</v>
      </c>
      <c r="AX354" s="14" t="s">
        <v>87</v>
      </c>
      <c r="AY354" s="252" t="s">
        <v>125</v>
      </c>
    </row>
    <row r="355" s="2" customFormat="1" ht="21.75" customHeight="1">
      <c r="A355" s="38"/>
      <c r="B355" s="39"/>
      <c r="C355" s="218" t="s">
        <v>585</v>
      </c>
      <c r="D355" s="218" t="s">
        <v>128</v>
      </c>
      <c r="E355" s="219" t="s">
        <v>590</v>
      </c>
      <c r="F355" s="220" t="s">
        <v>591</v>
      </c>
      <c r="G355" s="221" t="s">
        <v>155</v>
      </c>
      <c r="H355" s="222">
        <v>8.2720000000000002</v>
      </c>
      <c r="I355" s="223"/>
      <c r="J355" s="224">
        <f>ROUND(I355*H355,2)</f>
        <v>0</v>
      </c>
      <c r="K355" s="220" t="s">
        <v>312</v>
      </c>
      <c r="L355" s="44"/>
      <c r="M355" s="225" t="s">
        <v>1</v>
      </c>
      <c r="N355" s="226" t="s">
        <v>44</v>
      </c>
      <c r="O355" s="91"/>
      <c r="P355" s="227">
        <f>O355*H355</f>
        <v>0</v>
      </c>
      <c r="Q355" s="227">
        <v>0</v>
      </c>
      <c r="R355" s="227">
        <f>Q355*H355</f>
        <v>0</v>
      </c>
      <c r="S355" s="227">
        <v>2.3999999999999999</v>
      </c>
      <c r="T355" s="228">
        <f>S355*H355</f>
        <v>19.852799999999998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29" t="s">
        <v>133</v>
      </c>
      <c r="AT355" s="229" t="s">
        <v>128</v>
      </c>
      <c r="AU355" s="229" t="s">
        <v>89</v>
      </c>
      <c r="AY355" s="17" t="s">
        <v>125</v>
      </c>
      <c r="BE355" s="230">
        <f>IF(N355="základní",J355,0)</f>
        <v>0</v>
      </c>
      <c r="BF355" s="230">
        <f>IF(N355="snížená",J355,0)</f>
        <v>0</v>
      </c>
      <c r="BG355" s="230">
        <f>IF(N355="zákl. přenesená",J355,0)</f>
        <v>0</v>
      </c>
      <c r="BH355" s="230">
        <f>IF(N355="sníž. přenesená",J355,0)</f>
        <v>0</v>
      </c>
      <c r="BI355" s="230">
        <f>IF(N355="nulová",J355,0)</f>
        <v>0</v>
      </c>
      <c r="BJ355" s="17" t="s">
        <v>87</v>
      </c>
      <c r="BK355" s="230">
        <f>ROUND(I355*H355,2)</f>
        <v>0</v>
      </c>
      <c r="BL355" s="17" t="s">
        <v>133</v>
      </c>
      <c r="BM355" s="229" t="s">
        <v>772</v>
      </c>
    </row>
    <row r="356" s="13" customFormat="1">
      <c r="A356" s="13"/>
      <c r="B356" s="231"/>
      <c r="C356" s="232"/>
      <c r="D356" s="233" t="s">
        <v>135</v>
      </c>
      <c r="E356" s="234" t="s">
        <v>1</v>
      </c>
      <c r="F356" s="235" t="s">
        <v>773</v>
      </c>
      <c r="G356" s="232"/>
      <c r="H356" s="234" t="s">
        <v>1</v>
      </c>
      <c r="I356" s="236"/>
      <c r="J356" s="232"/>
      <c r="K356" s="232"/>
      <c r="L356" s="237"/>
      <c r="M356" s="238"/>
      <c r="N356" s="239"/>
      <c r="O356" s="239"/>
      <c r="P356" s="239"/>
      <c r="Q356" s="239"/>
      <c r="R356" s="239"/>
      <c r="S356" s="239"/>
      <c r="T356" s="240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1" t="s">
        <v>135</v>
      </c>
      <c r="AU356" s="241" t="s">
        <v>89</v>
      </c>
      <c r="AV356" s="13" t="s">
        <v>87</v>
      </c>
      <c r="AW356" s="13" t="s">
        <v>36</v>
      </c>
      <c r="AX356" s="13" t="s">
        <v>79</v>
      </c>
      <c r="AY356" s="241" t="s">
        <v>125</v>
      </c>
    </row>
    <row r="357" s="13" customFormat="1">
      <c r="A357" s="13"/>
      <c r="B357" s="231"/>
      <c r="C357" s="232"/>
      <c r="D357" s="233" t="s">
        <v>135</v>
      </c>
      <c r="E357" s="234" t="s">
        <v>1</v>
      </c>
      <c r="F357" s="235" t="s">
        <v>379</v>
      </c>
      <c r="G357" s="232"/>
      <c r="H357" s="234" t="s">
        <v>1</v>
      </c>
      <c r="I357" s="236"/>
      <c r="J357" s="232"/>
      <c r="K357" s="232"/>
      <c r="L357" s="237"/>
      <c r="M357" s="238"/>
      <c r="N357" s="239"/>
      <c r="O357" s="239"/>
      <c r="P357" s="239"/>
      <c r="Q357" s="239"/>
      <c r="R357" s="239"/>
      <c r="S357" s="239"/>
      <c r="T357" s="240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1" t="s">
        <v>135</v>
      </c>
      <c r="AU357" s="241" t="s">
        <v>89</v>
      </c>
      <c r="AV357" s="13" t="s">
        <v>87</v>
      </c>
      <c r="AW357" s="13" t="s">
        <v>36</v>
      </c>
      <c r="AX357" s="13" t="s">
        <v>79</v>
      </c>
      <c r="AY357" s="241" t="s">
        <v>125</v>
      </c>
    </row>
    <row r="358" s="14" customFormat="1">
      <c r="A358" s="14"/>
      <c r="B358" s="242"/>
      <c r="C358" s="243"/>
      <c r="D358" s="233" t="s">
        <v>135</v>
      </c>
      <c r="E358" s="244" t="s">
        <v>1</v>
      </c>
      <c r="F358" s="245" t="s">
        <v>774</v>
      </c>
      <c r="G358" s="243"/>
      <c r="H358" s="246">
        <v>4.1360000000000001</v>
      </c>
      <c r="I358" s="247"/>
      <c r="J358" s="243"/>
      <c r="K358" s="243"/>
      <c r="L358" s="248"/>
      <c r="M358" s="249"/>
      <c r="N358" s="250"/>
      <c r="O358" s="250"/>
      <c r="P358" s="250"/>
      <c r="Q358" s="250"/>
      <c r="R358" s="250"/>
      <c r="S358" s="250"/>
      <c r="T358" s="251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2" t="s">
        <v>135</v>
      </c>
      <c r="AU358" s="252" t="s">
        <v>89</v>
      </c>
      <c r="AV358" s="14" t="s">
        <v>89</v>
      </c>
      <c r="AW358" s="14" t="s">
        <v>36</v>
      </c>
      <c r="AX358" s="14" t="s">
        <v>79</v>
      </c>
      <c r="AY358" s="252" t="s">
        <v>125</v>
      </c>
    </row>
    <row r="359" s="13" customFormat="1">
      <c r="A359" s="13"/>
      <c r="B359" s="231"/>
      <c r="C359" s="232"/>
      <c r="D359" s="233" t="s">
        <v>135</v>
      </c>
      <c r="E359" s="234" t="s">
        <v>1</v>
      </c>
      <c r="F359" s="235" t="s">
        <v>381</v>
      </c>
      <c r="G359" s="232"/>
      <c r="H359" s="234" t="s">
        <v>1</v>
      </c>
      <c r="I359" s="236"/>
      <c r="J359" s="232"/>
      <c r="K359" s="232"/>
      <c r="L359" s="237"/>
      <c r="M359" s="238"/>
      <c r="N359" s="239"/>
      <c r="O359" s="239"/>
      <c r="P359" s="239"/>
      <c r="Q359" s="239"/>
      <c r="R359" s="239"/>
      <c r="S359" s="239"/>
      <c r="T359" s="240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1" t="s">
        <v>135</v>
      </c>
      <c r="AU359" s="241" t="s">
        <v>89</v>
      </c>
      <c r="AV359" s="13" t="s">
        <v>87</v>
      </c>
      <c r="AW359" s="13" t="s">
        <v>36</v>
      </c>
      <c r="AX359" s="13" t="s">
        <v>79</v>
      </c>
      <c r="AY359" s="241" t="s">
        <v>125</v>
      </c>
    </row>
    <row r="360" s="14" customFormat="1">
      <c r="A360" s="14"/>
      <c r="B360" s="242"/>
      <c r="C360" s="243"/>
      <c r="D360" s="233" t="s">
        <v>135</v>
      </c>
      <c r="E360" s="244" t="s">
        <v>1</v>
      </c>
      <c r="F360" s="245" t="s">
        <v>774</v>
      </c>
      <c r="G360" s="243"/>
      <c r="H360" s="246">
        <v>4.1360000000000001</v>
      </c>
      <c r="I360" s="247"/>
      <c r="J360" s="243"/>
      <c r="K360" s="243"/>
      <c r="L360" s="248"/>
      <c r="M360" s="249"/>
      <c r="N360" s="250"/>
      <c r="O360" s="250"/>
      <c r="P360" s="250"/>
      <c r="Q360" s="250"/>
      <c r="R360" s="250"/>
      <c r="S360" s="250"/>
      <c r="T360" s="251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2" t="s">
        <v>135</v>
      </c>
      <c r="AU360" s="252" t="s">
        <v>89</v>
      </c>
      <c r="AV360" s="14" t="s">
        <v>89</v>
      </c>
      <c r="AW360" s="14" t="s">
        <v>36</v>
      </c>
      <c r="AX360" s="14" t="s">
        <v>79</v>
      </c>
      <c r="AY360" s="252" t="s">
        <v>125</v>
      </c>
    </row>
    <row r="361" s="15" customFormat="1">
      <c r="A361" s="15"/>
      <c r="B361" s="263"/>
      <c r="C361" s="264"/>
      <c r="D361" s="233" t="s">
        <v>135</v>
      </c>
      <c r="E361" s="265" t="s">
        <v>1</v>
      </c>
      <c r="F361" s="266" t="s">
        <v>161</v>
      </c>
      <c r="G361" s="264"/>
      <c r="H361" s="267">
        <v>8.2720000000000002</v>
      </c>
      <c r="I361" s="268"/>
      <c r="J361" s="264"/>
      <c r="K361" s="264"/>
      <c r="L361" s="269"/>
      <c r="M361" s="270"/>
      <c r="N361" s="271"/>
      <c r="O361" s="271"/>
      <c r="P361" s="271"/>
      <c r="Q361" s="271"/>
      <c r="R361" s="271"/>
      <c r="S361" s="271"/>
      <c r="T361" s="272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73" t="s">
        <v>135</v>
      </c>
      <c r="AU361" s="273" t="s">
        <v>89</v>
      </c>
      <c r="AV361" s="15" t="s">
        <v>133</v>
      </c>
      <c r="AW361" s="15" t="s">
        <v>36</v>
      </c>
      <c r="AX361" s="15" t="s">
        <v>87</v>
      </c>
      <c r="AY361" s="273" t="s">
        <v>125</v>
      </c>
    </row>
    <row r="362" s="2" customFormat="1" ht="24.15" customHeight="1">
      <c r="A362" s="38"/>
      <c r="B362" s="39"/>
      <c r="C362" s="218" t="s">
        <v>589</v>
      </c>
      <c r="D362" s="218" t="s">
        <v>128</v>
      </c>
      <c r="E362" s="219" t="s">
        <v>597</v>
      </c>
      <c r="F362" s="220" t="s">
        <v>598</v>
      </c>
      <c r="G362" s="221" t="s">
        <v>203</v>
      </c>
      <c r="H362" s="222">
        <v>8</v>
      </c>
      <c r="I362" s="223"/>
      <c r="J362" s="224">
        <f>ROUND(I362*H362,2)</f>
        <v>0</v>
      </c>
      <c r="K362" s="220" t="s">
        <v>312</v>
      </c>
      <c r="L362" s="44"/>
      <c r="M362" s="225" t="s">
        <v>1</v>
      </c>
      <c r="N362" s="226" t="s">
        <v>44</v>
      </c>
      <c r="O362" s="91"/>
      <c r="P362" s="227">
        <f>O362*H362</f>
        <v>0</v>
      </c>
      <c r="Q362" s="227">
        <v>0.0027699999999999999</v>
      </c>
      <c r="R362" s="227">
        <f>Q362*H362</f>
        <v>0.022159999999999999</v>
      </c>
      <c r="S362" s="227">
        <v>0</v>
      </c>
      <c r="T362" s="228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29" t="s">
        <v>133</v>
      </c>
      <c r="AT362" s="229" t="s">
        <v>128</v>
      </c>
      <c r="AU362" s="229" t="s">
        <v>89</v>
      </c>
      <c r="AY362" s="17" t="s">
        <v>125</v>
      </c>
      <c r="BE362" s="230">
        <f>IF(N362="základní",J362,0)</f>
        <v>0</v>
      </c>
      <c r="BF362" s="230">
        <f>IF(N362="snížená",J362,0)</f>
        <v>0</v>
      </c>
      <c r="BG362" s="230">
        <f>IF(N362="zákl. přenesená",J362,0)</f>
        <v>0</v>
      </c>
      <c r="BH362" s="230">
        <f>IF(N362="sníž. přenesená",J362,0)</f>
        <v>0</v>
      </c>
      <c r="BI362" s="230">
        <f>IF(N362="nulová",J362,0)</f>
        <v>0</v>
      </c>
      <c r="BJ362" s="17" t="s">
        <v>87</v>
      </c>
      <c r="BK362" s="230">
        <f>ROUND(I362*H362,2)</f>
        <v>0</v>
      </c>
      <c r="BL362" s="17" t="s">
        <v>133</v>
      </c>
      <c r="BM362" s="229" t="s">
        <v>775</v>
      </c>
    </row>
    <row r="363" s="13" customFormat="1">
      <c r="A363" s="13"/>
      <c r="B363" s="231"/>
      <c r="C363" s="232"/>
      <c r="D363" s="233" t="s">
        <v>135</v>
      </c>
      <c r="E363" s="234" t="s">
        <v>1</v>
      </c>
      <c r="F363" s="235" t="s">
        <v>600</v>
      </c>
      <c r="G363" s="232"/>
      <c r="H363" s="234" t="s">
        <v>1</v>
      </c>
      <c r="I363" s="236"/>
      <c r="J363" s="232"/>
      <c r="K363" s="232"/>
      <c r="L363" s="237"/>
      <c r="M363" s="238"/>
      <c r="N363" s="239"/>
      <c r="O363" s="239"/>
      <c r="P363" s="239"/>
      <c r="Q363" s="239"/>
      <c r="R363" s="239"/>
      <c r="S363" s="239"/>
      <c r="T363" s="240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1" t="s">
        <v>135</v>
      </c>
      <c r="AU363" s="241" t="s">
        <v>89</v>
      </c>
      <c r="AV363" s="13" t="s">
        <v>87</v>
      </c>
      <c r="AW363" s="13" t="s">
        <v>36</v>
      </c>
      <c r="AX363" s="13" t="s">
        <v>79</v>
      </c>
      <c r="AY363" s="241" t="s">
        <v>125</v>
      </c>
    </row>
    <row r="364" s="14" customFormat="1">
      <c r="A364" s="14"/>
      <c r="B364" s="242"/>
      <c r="C364" s="243"/>
      <c r="D364" s="233" t="s">
        <v>135</v>
      </c>
      <c r="E364" s="244" t="s">
        <v>1</v>
      </c>
      <c r="F364" s="245" t="s">
        <v>169</v>
      </c>
      <c r="G364" s="243"/>
      <c r="H364" s="246">
        <v>6</v>
      </c>
      <c r="I364" s="247"/>
      <c r="J364" s="243"/>
      <c r="K364" s="243"/>
      <c r="L364" s="248"/>
      <c r="M364" s="249"/>
      <c r="N364" s="250"/>
      <c r="O364" s="250"/>
      <c r="P364" s="250"/>
      <c r="Q364" s="250"/>
      <c r="R364" s="250"/>
      <c r="S364" s="250"/>
      <c r="T364" s="251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2" t="s">
        <v>135</v>
      </c>
      <c r="AU364" s="252" t="s">
        <v>89</v>
      </c>
      <c r="AV364" s="14" t="s">
        <v>89</v>
      </c>
      <c r="AW364" s="14" t="s">
        <v>36</v>
      </c>
      <c r="AX364" s="14" t="s">
        <v>79</v>
      </c>
      <c r="AY364" s="252" t="s">
        <v>125</v>
      </c>
    </row>
    <row r="365" s="13" customFormat="1">
      <c r="A365" s="13"/>
      <c r="B365" s="231"/>
      <c r="C365" s="232"/>
      <c r="D365" s="233" t="s">
        <v>135</v>
      </c>
      <c r="E365" s="234" t="s">
        <v>1</v>
      </c>
      <c r="F365" s="235" t="s">
        <v>776</v>
      </c>
      <c r="G365" s="232"/>
      <c r="H365" s="234" t="s">
        <v>1</v>
      </c>
      <c r="I365" s="236"/>
      <c r="J365" s="232"/>
      <c r="K365" s="232"/>
      <c r="L365" s="237"/>
      <c r="M365" s="238"/>
      <c r="N365" s="239"/>
      <c r="O365" s="239"/>
      <c r="P365" s="239"/>
      <c r="Q365" s="239"/>
      <c r="R365" s="239"/>
      <c r="S365" s="239"/>
      <c r="T365" s="240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1" t="s">
        <v>135</v>
      </c>
      <c r="AU365" s="241" t="s">
        <v>89</v>
      </c>
      <c r="AV365" s="13" t="s">
        <v>87</v>
      </c>
      <c r="AW365" s="13" t="s">
        <v>36</v>
      </c>
      <c r="AX365" s="13" t="s">
        <v>79</v>
      </c>
      <c r="AY365" s="241" t="s">
        <v>125</v>
      </c>
    </row>
    <row r="366" s="14" customFormat="1">
      <c r="A366" s="14"/>
      <c r="B366" s="242"/>
      <c r="C366" s="243"/>
      <c r="D366" s="233" t="s">
        <v>135</v>
      </c>
      <c r="E366" s="244" t="s">
        <v>1</v>
      </c>
      <c r="F366" s="245" t="s">
        <v>87</v>
      </c>
      <c r="G366" s="243"/>
      <c r="H366" s="246">
        <v>1</v>
      </c>
      <c r="I366" s="247"/>
      <c r="J366" s="243"/>
      <c r="K366" s="243"/>
      <c r="L366" s="248"/>
      <c r="M366" s="249"/>
      <c r="N366" s="250"/>
      <c r="O366" s="250"/>
      <c r="P366" s="250"/>
      <c r="Q366" s="250"/>
      <c r="R366" s="250"/>
      <c r="S366" s="250"/>
      <c r="T366" s="251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2" t="s">
        <v>135</v>
      </c>
      <c r="AU366" s="252" t="s">
        <v>89</v>
      </c>
      <c r="AV366" s="14" t="s">
        <v>89</v>
      </c>
      <c r="AW366" s="14" t="s">
        <v>36</v>
      </c>
      <c r="AX366" s="14" t="s">
        <v>79</v>
      </c>
      <c r="AY366" s="252" t="s">
        <v>125</v>
      </c>
    </row>
    <row r="367" s="13" customFormat="1">
      <c r="A367" s="13"/>
      <c r="B367" s="231"/>
      <c r="C367" s="232"/>
      <c r="D367" s="233" t="s">
        <v>135</v>
      </c>
      <c r="E367" s="234" t="s">
        <v>1</v>
      </c>
      <c r="F367" s="235" t="s">
        <v>777</v>
      </c>
      <c r="G367" s="232"/>
      <c r="H367" s="234" t="s">
        <v>1</v>
      </c>
      <c r="I367" s="236"/>
      <c r="J367" s="232"/>
      <c r="K367" s="232"/>
      <c r="L367" s="237"/>
      <c r="M367" s="238"/>
      <c r="N367" s="239"/>
      <c r="O367" s="239"/>
      <c r="P367" s="239"/>
      <c r="Q367" s="239"/>
      <c r="R367" s="239"/>
      <c r="S367" s="239"/>
      <c r="T367" s="240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1" t="s">
        <v>135</v>
      </c>
      <c r="AU367" s="241" t="s">
        <v>89</v>
      </c>
      <c r="AV367" s="13" t="s">
        <v>87</v>
      </c>
      <c r="AW367" s="13" t="s">
        <v>36</v>
      </c>
      <c r="AX367" s="13" t="s">
        <v>79</v>
      </c>
      <c r="AY367" s="241" t="s">
        <v>125</v>
      </c>
    </row>
    <row r="368" s="14" customFormat="1">
      <c r="A368" s="14"/>
      <c r="B368" s="242"/>
      <c r="C368" s="243"/>
      <c r="D368" s="233" t="s">
        <v>135</v>
      </c>
      <c r="E368" s="244" t="s">
        <v>1</v>
      </c>
      <c r="F368" s="245" t="s">
        <v>87</v>
      </c>
      <c r="G368" s="243"/>
      <c r="H368" s="246">
        <v>1</v>
      </c>
      <c r="I368" s="247"/>
      <c r="J368" s="243"/>
      <c r="K368" s="243"/>
      <c r="L368" s="248"/>
      <c r="M368" s="249"/>
      <c r="N368" s="250"/>
      <c r="O368" s="250"/>
      <c r="P368" s="250"/>
      <c r="Q368" s="250"/>
      <c r="R368" s="250"/>
      <c r="S368" s="250"/>
      <c r="T368" s="251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2" t="s">
        <v>135</v>
      </c>
      <c r="AU368" s="252" t="s">
        <v>89</v>
      </c>
      <c r="AV368" s="14" t="s">
        <v>89</v>
      </c>
      <c r="AW368" s="14" t="s">
        <v>36</v>
      </c>
      <c r="AX368" s="14" t="s">
        <v>79</v>
      </c>
      <c r="AY368" s="252" t="s">
        <v>125</v>
      </c>
    </row>
    <row r="369" s="15" customFormat="1">
      <c r="A369" s="15"/>
      <c r="B369" s="263"/>
      <c r="C369" s="264"/>
      <c r="D369" s="233" t="s">
        <v>135</v>
      </c>
      <c r="E369" s="265" t="s">
        <v>1</v>
      </c>
      <c r="F369" s="266" t="s">
        <v>161</v>
      </c>
      <c r="G369" s="264"/>
      <c r="H369" s="267">
        <v>8</v>
      </c>
      <c r="I369" s="268"/>
      <c r="J369" s="264"/>
      <c r="K369" s="264"/>
      <c r="L369" s="269"/>
      <c r="M369" s="270"/>
      <c r="N369" s="271"/>
      <c r="O369" s="271"/>
      <c r="P369" s="271"/>
      <c r="Q369" s="271"/>
      <c r="R369" s="271"/>
      <c r="S369" s="271"/>
      <c r="T369" s="272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73" t="s">
        <v>135</v>
      </c>
      <c r="AU369" s="273" t="s">
        <v>89</v>
      </c>
      <c r="AV369" s="15" t="s">
        <v>133</v>
      </c>
      <c r="AW369" s="15" t="s">
        <v>36</v>
      </c>
      <c r="AX369" s="15" t="s">
        <v>87</v>
      </c>
      <c r="AY369" s="273" t="s">
        <v>125</v>
      </c>
    </row>
    <row r="370" s="12" customFormat="1" ht="22.8" customHeight="1">
      <c r="A370" s="12"/>
      <c r="B370" s="202"/>
      <c r="C370" s="203"/>
      <c r="D370" s="204" t="s">
        <v>78</v>
      </c>
      <c r="E370" s="216" t="s">
        <v>603</v>
      </c>
      <c r="F370" s="216" t="s">
        <v>604</v>
      </c>
      <c r="G370" s="203"/>
      <c r="H370" s="203"/>
      <c r="I370" s="206"/>
      <c r="J370" s="217">
        <f>BK370</f>
        <v>0</v>
      </c>
      <c r="K370" s="203"/>
      <c r="L370" s="208"/>
      <c r="M370" s="209"/>
      <c r="N370" s="210"/>
      <c r="O370" s="210"/>
      <c r="P370" s="211">
        <f>SUM(P371:P377)</f>
        <v>0</v>
      </c>
      <c r="Q370" s="210"/>
      <c r="R370" s="211">
        <f>SUM(R371:R377)</f>
        <v>0</v>
      </c>
      <c r="S370" s="210"/>
      <c r="T370" s="212">
        <f>SUM(T371:T377)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13" t="s">
        <v>87</v>
      </c>
      <c r="AT370" s="214" t="s">
        <v>78</v>
      </c>
      <c r="AU370" s="214" t="s">
        <v>87</v>
      </c>
      <c r="AY370" s="213" t="s">
        <v>125</v>
      </c>
      <c r="BK370" s="215">
        <f>SUM(BK371:BK377)</f>
        <v>0</v>
      </c>
    </row>
    <row r="371" s="2" customFormat="1" ht="37.8" customHeight="1">
      <c r="A371" s="38"/>
      <c r="B371" s="39"/>
      <c r="C371" s="218" t="s">
        <v>596</v>
      </c>
      <c r="D371" s="218" t="s">
        <v>128</v>
      </c>
      <c r="E371" s="219" t="s">
        <v>611</v>
      </c>
      <c r="F371" s="220" t="s">
        <v>612</v>
      </c>
      <c r="G371" s="221" t="s">
        <v>148</v>
      </c>
      <c r="H371" s="222">
        <v>38.299999999999997</v>
      </c>
      <c r="I371" s="223"/>
      <c r="J371" s="224">
        <f>ROUND(I371*H371,2)</f>
        <v>0</v>
      </c>
      <c r="K371" s="220" t="s">
        <v>312</v>
      </c>
      <c r="L371" s="44"/>
      <c r="M371" s="225" t="s">
        <v>1</v>
      </c>
      <c r="N371" s="226" t="s">
        <v>44</v>
      </c>
      <c r="O371" s="91"/>
      <c r="P371" s="227">
        <f>O371*H371</f>
        <v>0</v>
      </c>
      <c r="Q371" s="227">
        <v>0</v>
      </c>
      <c r="R371" s="227">
        <f>Q371*H371</f>
        <v>0</v>
      </c>
      <c r="S371" s="227">
        <v>0</v>
      </c>
      <c r="T371" s="228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29" t="s">
        <v>133</v>
      </c>
      <c r="AT371" s="229" t="s">
        <v>128</v>
      </c>
      <c r="AU371" s="229" t="s">
        <v>89</v>
      </c>
      <c r="AY371" s="17" t="s">
        <v>125</v>
      </c>
      <c r="BE371" s="230">
        <f>IF(N371="základní",J371,0)</f>
        <v>0</v>
      </c>
      <c r="BF371" s="230">
        <f>IF(N371="snížená",J371,0)</f>
        <v>0</v>
      </c>
      <c r="BG371" s="230">
        <f>IF(N371="zákl. přenesená",J371,0)</f>
        <v>0</v>
      </c>
      <c r="BH371" s="230">
        <f>IF(N371="sníž. přenesená",J371,0)</f>
        <v>0</v>
      </c>
      <c r="BI371" s="230">
        <f>IF(N371="nulová",J371,0)</f>
        <v>0</v>
      </c>
      <c r="BJ371" s="17" t="s">
        <v>87</v>
      </c>
      <c r="BK371" s="230">
        <f>ROUND(I371*H371,2)</f>
        <v>0</v>
      </c>
      <c r="BL371" s="17" t="s">
        <v>133</v>
      </c>
      <c r="BM371" s="229" t="s">
        <v>778</v>
      </c>
    </row>
    <row r="372" s="14" customFormat="1">
      <c r="A372" s="14"/>
      <c r="B372" s="242"/>
      <c r="C372" s="243"/>
      <c r="D372" s="233" t="s">
        <v>135</v>
      </c>
      <c r="E372" s="244" t="s">
        <v>1</v>
      </c>
      <c r="F372" s="245" t="s">
        <v>779</v>
      </c>
      <c r="G372" s="243"/>
      <c r="H372" s="246">
        <v>38.299999999999997</v>
      </c>
      <c r="I372" s="247"/>
      <c r="J372" s="243"/>
      <c r="K372" s="243"/>
      <c r="L372" s="248"/>
      <c r="M372" s="249"/>
      <c r="N372" s="250"/>
      <c r="O372" s="250"/>
      <c r="P372" s="250"/>
      <c r="Q372" s="250"/>
      <c r="R372" s="250"/>
      <c r="S372" s="250"/>
      <c r="T372" s="251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2" t="s">
        <v>135</v>
      </c>
      <c r="AU372" s="252" t="s">
        <v>89</v>
      </c>
      <c r="AV372" s="14" t="s">
        <v>89</v>
      </c>
      <c r="AW372" s="14" t="s">
        <v>36</v>
      </c>
      <c r="AX372" s="14" t="s">
        <v>87</v>
      </c>
      <c r="AY372" s="252" t="s">
        <v>125</v>
      </c>
    </row>
    <row r="373" s="2" customFormat="1" ht="24.15" customHeight="1">
      <c r="A373" s="38"/>
      <c r="B373" s="39"/>
      <c r="C373" s="218" t="s">
        <v>605</v>
      </c>
      <c r="D373" s="218" t="s">
        <v>128</v>
      </c>
      <c r="E373" s="219" t="s">
        <v>616</v>
      </c>
      <c r="F373" s="220" t="s">
        <v>617</v>
      </c>
      <c r="G373" s="221" t="s">
        <v>148</v>
      </c>
      <c r="H373" s="222">
        <v>38.299999999999997</v>
      </c>
      <c r="I373" s="223"/>
      <c r="J373" s="224">
        <f>ROUND(I373*H373,2)</f>
        <v>0</v>
      </c>
      <c r="K373" s="220" t="s">
        <v>312</v>
      </c>
      <c r="L373" s="44"/>
      <c r="M373" s="225" t="s">
        <v>1</v>
      </c>
      <c r="N373" s="226" t="s">
        <v>44</v>
      </c>
      <c r="O373" s="91"/>
      <c r="P373" s="227">
        <f>O373*H373</f>
        <v>0</v>
      </c>
      <c r="Q373" s="227">
        <v>0</v>
      </c>
      <c r="R373" s="227">
        <f>Q373*H373</f>
        <v>0</v>
      </c>
      <c r="S373" s="227">
        <v>0</v>
      </c>
      <c r="T373" s="228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29" t="s">
        <v>133</v>
      </c>
      <c r="AT373" s="229" t="s">
        <v>128</v>
      </c>
      <c r="AU373" s="229" t="s">
        <v>89</v>
      </c>
      <c r="AY373" s="17" t="s">
        <v>125</v>
      </c>
      <c r="BE373" s="230">
        <f>IF(N373="základní",J373,0)</f>
        <v>0</v>
      </c>
      <c r="BF373" s="230">
        <f>IF(N373="snížená",J373,0)</f>
        <v>0</v>
      </c>
      <c r="BG373" s="230">
        <f>IF(N373="zákl. přenesená",J373,0)</f>
        <v>0</v>
      </c>
      <c r="BH373" s="230">
        <f>IF(N373="sníž. přenesená",J373,0)</f>
        <v>0</v>
      </c>
      <c r="BI373" s="230">
        <f>IF(N373="nulová",J373,0)</f>
        <v>0</v>
      </c>
      <c r="BJ373" s="17" t="s">
        <v>87</v>
      </c>
      <c r="BK373" s="230">
        <f>ROUND(I373*H373,2)</f>
        <v>0</v>
      </c>
      <c r="BL373" s="17" t="s">
        <v>133</v>
      </c>
      <c r="BM373" s="229" t="s">
        <v>780</v>
      </c>
    </row>
    <row r="374" s="2" customFormat="1" ht="24.15" customHeight="1">
      <c r="A374" s="38"/>
      <c r="B374" s="39"/>
      <c r="C374" s="218" t="s">
        <v>610</v>
      </c>
      <c r="D374" s="218" t="s">
        <v>128</v>
      </c>
      <c r="E374" s="219" t="s">
        <v>620</v>
      </c>
      <c r="F374" s="220" t="s">
        <v>621</v>
      </c>
      <c r="G374" s="221" t="s">
        <v>148</v>
      </c>
      <c r="H374" s="222">
        <v>766</v>
      </c>
      <c r="I374" s="223"/>
      <c r="J374" s="224">
        <f>ROUND(I374*H374,2)</f>
        <v>0</v>
      </c>
      <c r="K374" s="220" t="s">
        <v>312</v>
      </c>
      <c r="L374" s="44"/>
      <c r="M374" s="225" t="s">
        <v>1</v>
      </c>
      <c r="N374" s="226" t="s">
        <v>44</v>
      </c>
      <c r="O374" s="91"/>
      <c r="P374" s="227">
        <f>O374*H374</f>
        <v>0</v>
      </c>
      <c r="Q374" s="227">
        <v>0</v>
      </c>
      <c r="R374" s="227">
        <f>Q374*H374</f>
        <v>0</v>
      </c>
      <c r="S374" s="227">
        <v>0</v>
      </c>
      <c r="T374" s="228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29" t="s">
        <v>133</v>
      </c>
      <c r="AT374" s="229" t="s">
        <v>128</v>
      </c>
      <c r="AU374" s="229" t="s">
        <v>89</v>
      </c>
      <c r="AY374" s="17" t="s">
        <v>125</v>
      </c>
      <c r="BE374" s="230">
        <f>IF(N374="základní",J374,0)</f>
        <v>0</v>
      </c>
      <c r="BF374" s="230">
        <f>IF(N374="snížená",J374,0)</f>
        <v>0</v>
      </c>
      <c r="BG374" s="230">
        <f>IF(N374="zákl. přenesená",J374,0)</f>
        <v>0</v>
      </c>
      <c r="BH374" s="230">
        <f>IF(N374="sníž. přenesená",J374,0)</f>
        <v>0</v>
      </c>
      <c r="BI374" s="230">
        <f>IF(N374="nulová",J374,0)</f>
        <v>0</v>
      </c>
      <c r="BJ374" s="17" t="s">
        <v>87</v>
      </c>
      <c r="BK374" s="230">
        <f>ROUND(I374*H374,2)</f>
        <v>0</v>
      </c>
      <c r="BL374" s="17" t="s">
        <v>133</v>
      </c>
      <c r="BM374" s="229" t="s">
        <v>781</v>
      </c>
    </row>
    <row r="375" s="13" customFormat="1">
      <c r="A375" s="13"/>
      <c r="B375" s="231"/>
      <c r="C375" s="232"/>
      <c r="D375" s="233" t="s">
        <v>135</v>
      </c>
      <c r="E375" s="234" t="s">
        <v>1</v>
      </c>
      <c r="F375" s="235" t="s">
        <v>289</v>
      </c>
      <c r="G375" s="232"/>
      <c r="H375" s="234" t="s">
        <v>1</v>
      </c>
      <c r="I375" s="236"/>
      <c r="J375" s="232"/>
      <c r="K375" s="232"/>
      <c r="L375" s="237"/>
      <c r="M375" s="238"/>
      <c r="N375" s="239"/>
      <c r="O375" s="239"/>
      <c r="P375" s="239"/>
      <c r="Q375" s="239"/>
      <c r="R375" s="239"/>
      <c r="S375" s="239"/>
      <c r="T375" s="240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1" t="s">
        <v>135</v>
      </c>
      <c r="AU375" s="241" t="s">
        <v>89</v>
      </c>
      <c r="AV375" s="13" t="s">
        <v>87</v>
      </c>
      <c r="AW375" s="13" t="s">
        <v>36</v>
      </c>
      <c r="AX375" s="13" t="s">
        <v>79</v>
      </c>
      <c r="AY375" s="241" t="s">
        <v>125</v>
      </c>
    </row>
    <row r="376" s="14" customFormat="1">
      <c r="A376" s="14"/>
      <c r="B376" s="242"/>
      <c r="C376" s="243"/>
      <c r="D376" s="233" t="s">
        <v>135</v>
      </c>
      <c r="E376" s="244" t="s">
        <v>1</v>
      </c>
      <c r="F376" s="245" t="s">
        <v>782</v>
      </c>
      <c r="G376" s="243"/>
      <c r="H376" s="246">
        <v>766</v>
      </c>
      <c r="I376" s="247"/>
      <c r="J376" s="243"/>
      <c r="K376" s="243"/>
      <c r="L376" s="248"/>
      <c r="M376" s="249"/>
      <c r="N376" s="250"/>
      <c r="O376" s="250"/>
      <c r="P376" s="250"/>
      <c r="Q376" s="250"/>
      <c r="R376" s="250"/>
      <c r="S376" s="250"/>
      <c r="T376" s="251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2" t="s">
        <v>135</v>
      </c>
      <c r="AU376" s="252" t="s">
        <v>89</v>
      </c>
      <c r="AV376" s="14" t="s">
        <v>89</v>
      </c>
      <c r="AW376" s="14" t="s">
        <v>36</v>
      </c>
      <c r="AX376" s="14" t="s">
        <v>87</v>
      </c>
      <c r="AY376" s="252" t="s">
        <v>125</v>
      </c>
    </row>
    <row r="377" s="2" customFormat="1" ht="24.15" customHeight="1">
      <c r="A377" s="38"/>
      <c r="B377" s="39"/>
      <c r="C377" s="218" t="s">
        <v>615</v>
      </c>
      <c r="D377" s="218" t="s">
        <v>128</v>
      </c>
      <c r="E377" s="219" t="s">
        <v>625</v>
      </c>
      <c r="F377" s="220" t="s">
        <v>626</v>
      </c>
      <c r="G377" s="221" t="s">
        <v>148</v>
      </c>
      <c r="H377" s="222">
        <v>38.299999999999997</v>
      </c>
      <c r="I377" s="223"/>
      <c r="J377" s="224">
        <f>ROUND(I377*H377,2)</f>
        <v>0</v>
      </c>
      <c r="K377" s="220" t="s">
        <v>312</v>
      </c>
      <c r="L377" s="44"/>
      <c r="M377" s="225" t="s">
        <v>1</v>
      </c>
      <c r="N377" s="226" t="s">
        <v>44</v>
      </c>
      <c r="O377" s="91"/>
      <c r="P377" s="227">
        <f>O377*H377</f>
        <v>0</v>
      </c>
      <c r="Q377" s="227">
        <v>0</v>
      </c>
      <c r="R377" s="227">
        <f>Q377*H377</f>
        <v>0</v>
      </c>
      <c r="S377" s="227">
        <v>0</v>
      </c>
      <c r="T377" s="228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29" t="s">
        <v>133</v>
      </c>
      <c r="AT377" s="229" t="s">
        <v>128</v>
      </c>
      <c r="AU377" s="229" t="s">
        <v>89</v>
      </c>
      <c r="AY377" s="17" t="s">
        <v>125</v>
      </c>
      <c r="BE377" s="230">
        <f>IF(N377="základní",J377,0)</f>
        <v>0</v>
      </c>
      <c r="BF377" s="230">
        <f>IF(N377="snížená",J377,0)</f>
        <v>0</v>
      </c>
      <c r="BG377" s="230">
        <f>IF(N377="zákl. přenesená",J377,0)</f>
        <v>0</v>
      </c>
      <c r="BH377" s="230">
        <f>IF(N377="sníž. přenesená",J377,0)</f>
        <v>0</v>
      </c>
      <c r="BI377" s="230">
        <f>IF(N377="nulová",J377,0)</f>
        <v>0</v>
      </c>
      <c r="BJ377" s="17" t="s">
        <v>87</v>
      </c>
      <c r="BK377" s="230">
        <f>ROUND(I377*H377,2)</f>
        <v>0</v>
      </c>
      <c r="BL377" s="17" t="s">
        <v>133</v>
      </c>
      <c r="BM377" s="229" t="s">
        <v>783</v>
      </c>
    </row>
    <row r="378" s="12" customFormat="1" ht="22.8" customHeight="1">
      <c r="A378" s="12"/>
      <c r="B378" s="202"/>
      <c r="C378" s="203"/>
      <c r="D378" s="204" t="s">
        <v>78</v>
      </c>
      <c r="E378" s="216" t="s">
        <v>628</v>
      </c>
      <c r="F378" s="216" t="s">
        <v>629</v>
      </c>
      <c r="G378" s="203"/>
      <c r="H378" s="203"/>
      <c r="I378" s="206"/>
      <c r="J378" s="217">
        <f>BK378</f>
        <v>0</v>
      </c>
      <c r="K378" s="203"/>
      <c r="L378" s="208"/>
      <c r="M378" s="209"/>
      <c r="N378" s="210"/>
      <c r="O378" s="210"/>
      <c r="P378" s="211">
        <f>SUM(P379:P380)</f>
        <v>0</v>
      </c>
      <c r="Q378" s="210"/>
      <c r="R378" s="211">
        <f>SUM(R379:R380)</f>
        <v>0</v>
      </c>
      <c r="S378" s="210"/>
      <c r="T378" s="212">
        <f>SUM(T379:T380)</f>
        <v>0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213" t="s">
        <v>87</v>
      </c>
      <c r="AT378" s="214" t="s">
        <v>78</v>
      </c>
      <c r="AU378" s="214" t="s">
        <v>87</v>
      </c>
      <c r="AY378" s="213" t="s">
        <v>125</v>
      </c>
      <c r="BK378" s="215">
        <f>SUM(BK379:BK380)</f>
        <v>0</v>
      </c>
    </row>
    <row r="379" s="2" customFormat="1" ht="24.15" customHeight="1">
      <c r="A379" s="38"/>
      <c r="B379" s="39"/>
      <c r="C379" s="218" t="s">
        <v>619</v>
      </c>
      <c r="D379" s="218" t="s">
        <v>128</v>
      </c>
      <c r="E379" s="219" t="s">
        <v>631</v>
      </c>
      <c r="F379" s="220" t="s">
        <v>632</v>
      </c>
      <c r="G379" s="221" t="s">
        <v>148</v>
      </c>
      <c r="H379" s="222">
        <v>209.60400000000001</v>
      </c>
      <c r="I379" s="223"/>
      <c r="J379" s="224">
        <f>ROUND(I379*H379,2)</f>
        <v>0</v>
      </c>
      <c r="K379" s="220" t="s">
        <v>312</v>
      </c>
      <c r="L379" s="44"/>
      <c r="M379" s="225" t="s">
        <v>1</v>
      </c>
      <c r="N379" s="226" t="s">
        <v>44</v>
      </c>
      <c r="O379" s="91"/>
      <c r="P379" s="227">
        <f>O379*H379</f>
        <v>0</v>
      </c>
      <c r="Q379" s="227">
        <v>0</v>
      </c>
      <c r="R379" s="227">
        <f>Q379*H379</f>
        <v>0</v>
      </c>
      <c r="S379" s="227">
        <v>0</v>
      </c>
      <c r="T379" s="228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29" t="s">
        <v>133</v>
      </c>
      <c r="AT379" s="229" t="s">
        <v>128</v>
      </c>
      <c r="AU379" s="229" t="s">
        <v>89</v>
      </c>
      <c r="AY379" s="17" t="s">
        <v>125</v>
      </c>
      <c r="BE379" s="230">
        <f>IF(N379="základní",J379,0)</f>
        <v>0</v>
      </c>
      <c r="BF379" s="230">
        <f>IF(N379="snížená",J379,0)</f>
        <v>0</v>
      </c>
      <c r="BG379" s="230">
        <f>IF(N379="zákl. přenesená",J379,0)</f>
        <v>0</v>
      </c>
      <c r="BH379" s="230">
        <f>IF(N379="sníž. přenesená",J379,0)</f>
        <v>0</v>
      </c>
      <c r="BI379" s="230">
        <f>IF(N379="nulová",J379,0)</f>
        <v>0</v>
      </c>
      <c r="BJ379" s="17" t="s">
        <v>87</v>
      </c>
      <c r="BK379" s="230">
        <f>ROUND(I379*H379,2)</f>
        <v>0</v>
      </c>
      <c r="BL379" s="17" t="s">
        <v>133</v>
      </c>
      <c r="BM379" s="229" t="s">
        <v>784</v>
      </c>
    </row>
    <row r="380" s="2" customFormat="1" ht="33" customHeight="1">
      <c r="A380" s="38"/>
      <c r="B380" s="39"/>
      <c r="C380" s="218" t="s">
        <v>624</v>
      </c>
      <c r="D380" s="218" t="s">
        <v>128</v>
      </c>
      <c r="E380" s="219" t="s">
        <v>635</v>
      </c>
      <c r="F380" s="220" t="s">
        <v>636</v>
      </c>
      <c r="G380" s="221" t="s">
        <v>148</v>
      </c>
      <c r="H380" s="222">
        <v>209.60400000000001</v>
      </c>
      <c r="I380" s="223"/>
      <c r="J380" s="224">
        <f>ROUND(I380*H380,2)</f>
        <v>0</v>
      </c>
      <c r="K380" s="220" t="s">
        <v>312</v>
      </c>
      <c r="L380" s="44"/>
      <c r="M380" s="225" t="s">
        <v>1</v>
      </c>
      <c r="N380" s="226" t="s">
        <v>44</v>
      </c>
      <c r="O380" s="91"/>
      <c r="P380" s="227">
        <f>O380*H380</f>
        <v>0</v>
      </c>
      <c r="Q380" s="227">
        <v>0</v>
      </c>
      <c r="R380" s="227">
        <f>Q380*H380</f>
        <v>0</v>
      </c>
      <c r="S380" s="227">
        <v>0</v>
      </c>
      <c r="T380" s="228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29" t="s">
        <v>133</v>
      </c>
      <c r="AT380" s="229" t="s">
        <v>128</v>
      </c>
      <c r="AU380" s="229" t="s">
        <v>89</v>
      </c>
      <c r="AY380" s="17" t="s">
        <v>125</v>
      </c>
      <c r="BE380" s="230">
        <f>IF(N380="základní",J380,0)</f>
        <v>0</v>
      </c>
      <c r="BF380" s="230">
        <f>IF(N380="snížená",J380,0)</f>
        <v>0</v>
      </c>
      <c r="BG380" s="230">
        <f>IF(N380="zákl. přenesená",J380,0)</f>
        <v>0</v>
      </c>
      <c r="BH380" s="230">
        <f>IF(N380="sníž. přenesená",J380,0)</f>
        <v>0</v>
      </c>
      <c r="BI380" s="230">
        <f>IF(N380="nulová",J380,0)</f>
        <v>0</v>
      </c>
      <c r="BJ380" s="17" t="s">
        <v>87</v>
      </c>
      <c r="BK380" s="230">
        <f>ROUND(I380*H380,2)</f>
        <v>0</v>
      </c>
      <c r="BL380" s="17" t="s">
        <v>133</v>
      </c>
      <c r="BM380" s="229" t="s">
        <v>785</v>
      </c>
    </row>
    <row r="381" s="12" customFormat="1" ht="25.92" customHeight="1">
      <c r="A381" s="12"/>
      <c r="B381" s="202"/>
      <c r="C381" s="203"/>
      <c r="D381" s="204" t="s">
        <v>78</v>
      </c>
      <c r="E381" s="205" t="s">
        <v>638</v>
      </c>
      <c r="F381" s="205" t="s">
        <v>639</v>
      </c>
      <c r="G381" s="203"/>
      <c r="H381" s="203"/>
      <c r="I381" s="206"/>
      <c r="J381" s="207">
        <f>BK381</f>
        <v>0</v>
      </c>
      <c r="K381" s="203"/>
      <c r="L381" s="208"/>
      <c r="M381" s="209"/>
      <c r="N381" s="210"/>
      <c r="O381" s="210"/>
      <c r="P381" s="211">
        <f>P382</f>
        <v>0</v>
      </c>
      <c r="Q381" s="210"/>
      <c r="R381" s="211">
        <f>R382</f>
        <v>0.059999999999999998</v>
      </c>
      <c r="S381" s="210"/>
      <c r="T381" s="212">
        <f>T382</f>
        <v>0</v>
      </c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R381" s="213" t="s">
        <v>89</v>
      </c>
      <c r="AT381" s="214" t="s">
        <v>78</v>
      </c>
      <c r="AU381" s="214" t="s">
        <v>79</v>
      </c>
      <c r="AY381" s="213" t="s">
        <v>125</v>
      </c>
      <c r="BK381" s="215">
        <f>BK382</f>
        <v>0</v>
      </c>
    </row>
    <row r="382" s="12" customFormat="1" ht="22.8" customHeight="1">
      <c r="A382" s="12"/>
      <c r="B382" s="202"/>
      <c r="C382" s="203"/>
      <c r="D382" s="204" t="s">
        <v>78</v>
      </c>
      <c r="E382" s="216" t="s">
        <v>640</v>
      </c>
      <c r="F382" s="216" t="s">
        <v>641</v>
      </c>
      <c r="G382" s="203"/>
      <c r="H382" s="203"/>
      <c r="I382" s="206"/>
      <c r="J382" s="217">
        <f>BK382</f>
        <v>0</v>
      </c>
      <c r="K382" s="203"/>
      <c r="L382" s="208"/>
      <c r="M382" s="209"/>
      <c r="N382" s="210"/>
      <c r="O382" s="210"/>
      <c r="P382" s="211">
        <f>SUM(P383:P407)</f>
        <v>0</v>
      </c>
      <c r="Q382" s="210"/>
      <c r="R382" s="211">
        <f>SUM(R383:R407)</f>
        <v>0.059999999999999998</v>
      </c>
      <c r="S382" s="210"/>
      <c r="T382" s="212">
        <f>SUM(T383:T407)</f>
        <v>0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13" t="s">
        <v>89</v>
      </c>
      <c r="AT382" s="214" t="s">
        <v>78</v>
      </c>
      <c r="AU382" s="214" t="s">
        <v>87</v>
      </c>
      <c r="AY382" s="213" t="s">
        <v>125</v>
      </c>
      <c r="BK382" s="215">
        <f>SUM(BK383:BK407)</f>
        <v>0</v>
      </c>
    </row>
    <row r="383" s="2" customFormat="1" ht="24.15" customHeight="1">
      <c r="A383" s="38"/>
      <c r="B383" s="39"/>
      <c r="C383" s="218" t="s">
        <v>630</v>
      </c>
      <c r="D383" s="218" t="s">
        <v>128</v>
      </c>
      <c r="E383" s="219" t="s">
        <v>643</v>
      </c>
      <c r="F383" s="220" t="s">
        <v>644</v>
      </c>
      <c r="G383" s="221" t="s">
        <v>140</v>
      </c>
      <c r="H383" s="222">
        <v>51.597000000000001</v>
      </c>
      <c r="I383" s="223"/>
      <c r="J383" s="224">
        <f>ROUND(I383*H383,2)</f>
        <v>0</v>
      </c>
      <c r="K383" s="220" t="s">
        <v>312</v>
      </c>
      <c r="L383" s="44"/>
      <c r="M383" s="225" t="s">
        <v>1</v>
      </c>
      <c r="N383" s="226" t="s">
        <v>44</v>
      </c>
      <c r="O383" s="91"/>
      <c r="P383" s="227">
        <f>O383*H383</f>
        <v>0</v>
      </c>
      <c r="Q383" s="227">
        <v>0</v>
      </c>
      <c r="R383" s="227">
        <f>Q383*H383</f>
        <v>0</v>
      </c>
      <c r="S383" s="227">
        <v>0</v>
      </c>
      <c r="T383" s="228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29" t="s">
        <v>226</v>
      </c>
      <c r="AT383" s="229" t="s">
        <v>128</v>
      </c>
      <c r="AU383" s="229" t="s">
        <v>89</v>
      </c>
      <c r="AY383" s="17" t="s">
        <v>125</v>
      </c>
      <c r="BE383" s="230">
        <f>IF(N383="základní",J383,0)</f>
        <v>0</v>
      </c>
      <c r="BF383" s="230">
        <f>IF(N383="snížená",J383,0)</f>
        <v>0</v>
      </c>
      <c r="BG383" s="230">
        <f>IF(N383="zákl. přenesená",J383,0)</f>
        <v>0</v>
      </c>
      <c r="BH383" s="230">
        <f>IF(N383="sníž. přenesená",J383,0)</f>
        <v>0</v>
      </c>
      <c r="BI383" s="230">
        <f>IF(N383="nulová",J383,0)</f>
        <v>0</v>
      </c>
      <c r="BJ383" s="17" t="s">
        <v>87</v>
      </c>
      <c r="BK383" s="230">
        <f>ROUND(I383*H383,2)</f>
        <v>0</v>
      </c>
      <c r="BL383" s="17" t="s">
        <v>226</v>
      </c>
      <c r="BM383" s="229" t="s">
        <v>786</v>
      </c>
    </row>
    <row r="384" s="13" customFormat="1">
      <c r="A384" s="13"/>
      <c r="B384" s="231"/>
      <c r="C384" s="232"/>
      <c r="D384" s="233" t="s">
        <v>135</v>
      </c>
      <c r="E384" s="234" t="s">
        <v>1</v>
      </c>
      <c r="F384" s="235" t="s">
        <v>646</v>
      </c>
      <c r="G384" s="232"/>
      <c r="H384" s="234" t="s">
        <v>1</v>
      </c>
      <c r="I384" s="236"/>
      <c r="J384" s="232"/>
      <c r="K384" s="232"/>
      <c r="L384" s="237"/>
      <c r="M384" s="238"/>
      <c r="N384" s="239"/>
      <c r="O384" s="239"/>
      <c r="P384" s="239"/>
      <c r="Q384" s="239"/>
      <c r="R384" s="239"/>
      <c r="S384" s="239"/>
      <c r="T384" s="240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1" t="s">
        <v>135</v>
      </c>
      <c r="AU384" s="241" t="s">
        <v>89</v>
      </c>
      <c r="AV384" s="13" t="s">
        <v>87</v>
      </c>
      <c r="AW384" s="13" t="s">
        <v>36</v>
      </c>
      <c r="AX384" s="13" t="s">
        <v>79</v>
      </c>
      <c r="AY384" s="241" t="s">
        <v>125</v>
      </c>
    </row>
    <row r="385" s="14" customFormat="1">
      <c r="A385" s="14"/>
      <c r="B385" s="242"/>
      <c r="C385" s="243"/>
      <c r="D385" s="233" t="s">
        <v>135</v>
      </c>
      <c r="E385" s="244" t="s">
        <v>1</v>
      </c>
      <c r="F385" s="245" t="s">
        <v>647</v>
      </c>
      <c r="G385" s="243"/>
      <c r="H385" s="246">
        <v>26.251999999999999</v>
      </c>
      <c r="I385" s="247"/>
      <c r="J385" s="243"/>
      <c r="K385" s="243"/>
      <c r="L385" s="248"/>
      <c r="M385" s="249"/>
      <c r="N385" s="250"/>
      <c r="O385" s="250"/>
      <c r="P385" s="250"/>
      <c r="Q385" s="250"/>
      <c r="R385" s="250"/>
      <c r="S385" s="250"/>
      <c r="T385" s="251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2" t="s">
        <v>135</v>
      </c>
      <c r="AU385" s="252" t="s">
        <v>89</v>
      </c>
      <c r="AV385" s="14" t="s">
        <v>89</v>
      </c>
      <c r="AW385" s="14" t="s">
        <v>36</v>
      </c>
      <c r="AX385" s="14" t="s">
        <v>79</v>
      </c>
      <c r="AY385" s="252" t="s">
        <v>125</v>
      </c>
    </row>
    <row r="386" s="13" customFormat="1">
      <c r="A386" s="13"/>
      <c r="B386" s="231"/>
      <c r="C386" s="232"/>
      <c r="D386" s="233" t="s">
        <v>135</v>
      </c>
      <c r="E386" s="234" t="s">
        <v>1</v>
      </c>
      <c r="F386" s="235" t="s">
        <v>648</v>
      </c>
      <c r="G386" s="232"/>
      <c r="H386" s="234" t="s">
        <v>1</v>
      </c>
      <c r="I386" s="236"/>
      <c r="J386" s="232"/>
      <c r="K386" s="232"/>
      <c r="L386" s="237"/>
      <c r="M386" s="238"/>
      <c r="N386" s="239"/>
      <c r="O386" s="239"/>
      <c r="P386" s="239"/>
      <c r="Q386" s="239"/>
      <c r="R386" s="239"/>
      <c r="S386" s="239"/>
      <c r="T386" s="240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1" t="s">
        <v>135</v>
      </c>
      <c r="AU386" s="241" t="s">
        <v>89</v>
      </c>
      <c r="AV386" s="13" t="s">
        <v>87</v>
      </c>
      <c r="AW386" s="13" t="s">
        <v>36</v>
      </c>
      <c r="AX386" s="13" t="s">
        <v>79</v>
      </c>
      <c r="AY386" s="241" t="s">
        <v>125</v>
      </c>
    </row>
    <row r="387" s="14" customFormat="1">
      <c r="A387" s="14"/>
      <c r="B387" s="242"/>
      <c r="C387" s="243"/>
      <c r="D387" s="233" t="s">
        <v>135</v>
      </c>
      <c r="E387" s="244" t="s">
        <v>1</v>
      </c>
      <c r="F387" s="245" t="s">
        <v>649</v>
      </c>
      <c r="G387" s="243"/>
      <c r="H387" s="246">
        <v>20.024999999999999</v>
      </c>
      <c r="I387" s="247"/>
      <c r="J387" s="243"/>
      <c r="K387" s="243"/>
      <c r="L387" s="248"/>
      <c r="M387" s="249"/>
      <c r="N387" s="250"/>
      <c r="O387" s="250"/>
      <c r="P387" s="250"/>
      <c r="Q387" s="250"/>
      <c r="R387" s="250"/>
      <c r="S387" s="250"/>
      <c r="T387" s="251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2" t="s">
        <v>135</v>
      </c>
      <c r="AU387" s="252" t="s">
        <v>89</v>
      </c>
      <c r="AV387" s="14" t="s">
        <v>89</v>
      </c>
      <c r="AW387" s="14" t="s">
        <v>36</v>
      </c>
      <c r="AX387" s="14" t="s">
        <v>79</v>
      </c>
      <c r="AY387" s="252" t="s">
        <v>125</v>
      </c>
    </row>
    <row r="388" s="13" customFormat="1">
      <c r="A388" s="13"/>
      <c r="B388" s="231"/>
      <c r="C388" s="232"/>
      <c r="D388" s="233" t="s">
        <v>135</v>
      </c>
      <c r="E388" s="234" t="s">
        <v>1</v>
      </c>
      <c r="F388" s="235" t="s">
        <v>650</v>
      </c>
      <c r="G388" s="232"/>
      <c r="H388" s="234" t="s">
        <v>1</v>
      </c>
      <c r="I388" s="236"/>
      <c r="J388" s="232"/>
      <c r="K388" s="232"/>
      <c r="L388" s="237"/>
      <c r="M388" s="238"/>
      <c r="N388" s="239"/>
      <c r="O388" s="239"/>
      <c r="P388" s="239"/>
      <c r="Q388" s="239"/>
      <c r="R388" s="239"/>
      <c r="S388" s="239"/>
      <c r="T388" s="240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1" t="s">
        <v>135</v>
      </c>
      <c r="AU388" s="241" t="s">
        <v>89</v>
      </c>
      <c r="AV388" s="13" t="s">
        <v>87</v>
      </c>
      <c r="AW388" s="13" t="s">
        <v>36</v>
      </c>
      <c r="AX388" s="13" t="s">
        <v>79</v>
      </c>
      <c r="AY388" s="241" t="s">
        <v>125</v>
      </c>
    </row>
    <row r="389" s="14" customFormat="1">
      <c r="A389" s="14"/>
      <c r="B389" s="242"/>
      <c r="C389" s="243"/>
      <c r="D389" s="233" t="s">
        <v>135</v>
      </c>
      <c r="E389" s="244" t="s">
        <v>1</v>
      </c>
      <c r="F389" s="245" t="s">
        <v>495</v>
      </c>
      <c r="G389" s="243"/>
      <c r="H389" s="246">
        <v>5.3200000000000003</v>
      </c>
      <c r="I389" s="247"/>
      <c r="J389" s="243"/>
      <c r="K389" s="243"/>
      <c r="L389" s="248"/>
      <c r="M389" s="249"/>
      <c r="N389" s="250"/>
      <c r="O389" s="250"/>
      <c r="P389" s="250"/>
      <c r="Q389" s="250"/>
      <c r="R389" s="250"/>
      <c r="S389" s="250"/>
      <c r="T389" s="251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2" t="s">
        <v>135</v>
      </c>
      <c r="AU389" s="252" t="s">
        <v>89</v>
      </c>
      <c r="AV389" s="14" t="s">
        <v>89</v>
      </c>
      <c r="AW389" s="14" t="s">
        <v>36</v>
      </c>
      <c r="AX389" s="14" t="s">
        <v>79</v>
      </c>
      <c r="AY389" s="252" t="s">
        <v>125</v>
      </c>
    </row>
    <row r="390" s="15" customFormat="1">
      <c r="A390" s="15"/>
      <c r="B390" s="263"/>
      <c r="C390" s="264"/>
      <c r="D390" s="233" t="s">
        <v>135</v>
      </c>
      <c r="E390" s="265" t="s">
        <v>1</v>
      </c>
      <c r="F390" s="266" t="s">
        <v>161</v>
      </c>
      <c r="G390" s="264"/>
      <c r="H390" s="267">
        <v>51.597000000000001</v>
      </c>
      <c r="I390" s="268"/>
      <c r="J390" s="264"/>
      <c r="K390" s="264"/>
      <c r="L390" s="269"/>
      <c r="M390" s="270"/>
      <c r="N390" s="271"/>
      <c r="O390" s="271"/>
      <c r="P390" s="271"/>
      <c r="Q390" s="271"/>
      <c r="R390" s="271"/>
      <c r="S390" s="271"/>
      <c r="T390" s="272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73" t="s">
        <v>135</v>
      </c>
      <c r="AU390" s="273" t="s">
        <v>89</v>
      </c>
      <c r="AV390" s="15" t="s">
        <v>133</v>
      </c>
      <c r="AW390" s="15" t="s">
        <v>36</v>
      </c>
      <c r="AX390" s="15" t="s">
        <v>87</v>
      </c>
      <c r="AY390" s="273" t="s">
        <v>125</v>
      </c>
    </row>
    <row r="391" s="2" customFormat="1" ht="16.5" customHeight="1">
      <c r="A391" s="38"/>
      <c r="B391" s="39"/>
      <c r="C391" s="253" t="s">
        <v>634</v>
      </c>
      <c r="D391" s="253" t="s">
        <v>145</v>
      </c>
      <c r="E391" s="254" t="s">
        <v>652</v>
      </c>
      <c r="F391" s="255" t="s">
        <v>653</v>
      </c>
      <c r="G391" s="256" t="s">
        <v>148</v>
      </c>
      <c r="H391" s="257">
        <v>0.017999999999999999</v>
      </c>
      <c r="I391" s="258"/>
      <c r="J391" s="259">
        <f>ROUND(I391*H391,2)</f>
        <v>0</v>
      </c>
      <c r="K391" s="255" t="s">
        <v>312</v>
      </c>
      <c r="L391" s="260"/>
      <c r="M391" s="261" t="s">
        <v>1</v>
      </c>
      <c r="N391" s="262" t="s">
        <v>44</v>
      </c>
      <c r="O391" s="91"/>
      <c r="P391" s="227">
        <f>O391*H391</f>
        <v>0</v>
      </c>
      <c r="Q391" s="227">
        <v>1</v>
      </c>
      <c r="R391" s="227">
        <f>Q391*H391</f>
        <v>0.017999999999999999</v>
      </c>
      <c r="S391" s="227">
        <v>0</v>
      </c>
      <c r="T391" s="228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29" t="s">
        <v>479</v>
      </c>
      <c r="AT391" s="229" t="s">
        <v>145</v>
      </c>
      <c r="AU391" s="229" t="s">
        <v>89</v>
      </c>
      <c r="AY391" s="17" t="s">
        <v>125</v>
      </c>
      <c r="BE391" s="230">
        <f>IF(N391="základní",J391,0)</f>
        <v>0</v>
      </c>
      <c r="BF391" s="230">
        <f>IF(N391="snížená",J391,0)</f>
        <v>0</v>
      </c>
      <c r="BG391" s="230">
        <f>IF(N391="zákl. přenesená",J391,0)</f>
        <v>0</v>
      </c>
      <c r="BH391" s="230">
        <f>IF(N391="sníž. přenesená",J391,0)</f>
        <v>0</v>
      </c>
      <c r="BI391" s="230">
        <f>IF(N391="nulová",J391,0)</f>
        <v>0</v>
      </c>
      <c r="BJ391" s="17" t="s">
        <v>87</v>
      </c>
      <c r="BK391" s="230">
        <f>ROUND(I391*H391,2)</f>
        <v>0</v>
      </c>
      <c r="BL391" s="17" t="s">
        <v>226</v>
      </c>
      <c r="BM391" s="229" t="s">
        <v>787</v>
      </c>
    </row>
    <row r="392" s="14" customFormat="1">
      <c r="A392" s="14"/>
      <c r="B392" s="242"/>
      <c r="C392" s="243"/>
      <c r="D392" s="233" t="s">
        <v>135</v>
      </c>
      <c r="E392" s="243"/>
      <c r="F392" s="245" t="s">
        <v>655</v>
      </c>
      <c r="G392" s="243"/>
      <c r="H392" s="246">
        <v>0.017999999999999999</v>
      </c>
      <c r="I392" s="247"/>
      <c r="J392" s="243"/>
      <c r="K392" s="243"/>
      <c r="L392" s="248"/>
      <c r="M392" s="249"/>
      <c r="N392" s="250"/>
      <c r="O392" s="250"/>
      <c r="P392" s="250"/>
      <c r="Q392" s="250"/>
      <c r="R392" s="250"/>
      <c r="S392" s="250"/>
      <c r="T392" s="251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2" t="s">
        <v>135</v>
      </c>
      <c r="AU392" s="252" t="s">
        <v>89</v>
      </c>
      <c r="AV392" s="14" t="s">
        <v>89</v>
      </c>
      <c r="AW392" s="14" t="s">
        <v>4</v>
      </c>
      <c r="AX392" s="14" t="s">
        <v>87</v>
      </c>
      <c r="AY392" s="252" t="s">
        <v>125</v>
      </c>
    </row>
    <row r="393" s="2" customFormat="1" ht="24.15" customHeight="1">
      <c r="A393" s="38"/>
      <c r="B393" s="39"/>
      <c r="C393" s="218" t="s">
        <v>642</v>
      </c>
      <c r="D393" s="218" t="s">
        <v>128</v>
      </c>
      <c r="E393" s="219" t="s">
        <v>657</v>
      </c>
      <c r="F393" s="220" t="s">
        <v>658</v>
      </c>
      <c r="G393" s="221" t="s">
        <v>140</v>
      </c>
      <c r="H393" s="222">
        <v>102.83499999999999</v>
      </c>
      <c r="I393" s="223"/>
      <c r="J393" s="224">
        <f>ROUND(I393*H393,2)</f>
        <v>0</v>
      </c>
      <c r="K393" s="220" t="s">
        <v>312</v>
      </c>
      <c r="L393" s="44"/>
      <c r="M393" s="225" t="s">
        <v>1</v>
      </c>
      <c r="N393" s="226" t="s">
        <v>44</v>
      </c>
      <c r="O393" s="91"/>
      <c r="P393" s="227">
        <f>O393*H393</f>
        <v>0</v>
      </c>
      <c r="Q393" s="227">
        <v>0</v>
      </c>
      <c r="R393" s="227">
        <f>Q393*H393</f>
        <v>0</v>
      </c>
      <c r="S393" s="227">
        <v>0</v>
      </c>
      <c r="T393" s="228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29" t="s">
        <v>226</v>
      </c>
      <c r="AT393" s="229" t="s">
        <v>128</v>
      </c>
      <c r="AU393" s="229" t="s">
        <v>89</v>
      </c>
      <c r="AY393" s="17" t="s">
        <v>125</v>
      </c>
      <c r="BE393" s="230">
        <f>IF(N393="základní",J393,0)</f>
        <v>0</v>
      </c>
      <c r="BF393" s="230">
        <f>IF(N393="snížená",J393,0)</f>
        <v>0</v>
      </c>
      <c r="BG393" s="230">
        <f>IF(N393="zákl. přenesená",J393,0)</f>
        <v>0</v>
      </c>
      <c r="BH393" s="230">
        <f>IF(N393="sníž. přenesená",J393,0)</f>
        <v>0</v>
      </c>
      <c r="BI393" s="230">
        <f>IF(N393="nulová",J393,0)</f>
        <v>0</v>
      </c>
      <c r="BJ393" s="17" t="s">
        <v>87</v>
      </c>
      <c r="BK393" s="230">
        <f>ROUND(I393*H393,2)</f>
        <v>0</v>
      </c>
      <c r="BL393" s="17" t="s">
        <v>226</v>
      </c>
      <c r="BM393" s="229" t="s">
        <v>788</v>
      </c>
    </row>
    <row r="394" s="13" customFormat="1">
      <c r="A394" s="13"/>
      <c r="B394" s="231"/>
      <c r="C394" s="232"/>
      <c r="D394" s="233" t="s">
        <v>135</v>
      </c>
      <c r="E394" s="234" t="s">
        <v>1</v>
      </c>
      <c r="F394" s="235" t="s">
        <v>660</v>
      </c>
      <c r="G394" s="232"/>
      <c r="H394" s="234" t="s">
        <v>1</v>
      </c>
      <c r="I394" s="236"/>
      <c r="J394" s="232"/>
      <c r="K394" s="232"/>
      <c r="L394" s="237"/>
      <c r="M394" s="238"/>
      <c r="N394" s="239"/>
      <c r="O394" s="239"/>
      <c r="P394" s="239"/>
      <c r="Q394" s="239"/>
      <c r="R394" s="239"/>
      <c r="S394" s="239"/>
      <c r="T394" s="240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1" t="s">
        <v>135</v>
      </c>
      <c r="AU394" s="241" t="s">
        <v>89</v>
      </c>
      <c r="AV394" s="13" t="s">
        <v>87</v>
      </c>
      <c r="AW394" s="13" t="s">
        <v>36</v>
      </c>
      <c r="AX394" s="13" t="s">
        <v>79</v>
      </c>
      <c r="AY394" s="241" t="s">
        <v>125</v>
      </c>
    </row>
    <row r="395" s="13" customFormat="1">
      <c r="A395" s="13"/>
      <c r="B395" s="231"/>
      <c r="C395" s="232"/>
      <c r="D395" s="233" t="s">
        <v>135</v>
      </c>
      <c r="E395" s="234" t="s">
        <v>1</v>
      </c>
      <c r="F395" s="235" t="s">
        <v>646</v>
      </c>
      <c r="G395" s="232"/>
      <c r="H395" s="234" t="s">
        <v>1</v>
      </c>
      <c r="I395" s="236"/>
      <c r="J395" s="232"/>
      <c r="K395" s="232"/>
      <c r="L395" s="237"/>
      <c r="M395" s="238"/>
      <c r="N395" s="239"/>
      <c r="O395" s="239"/>
      <c r="P395" s="239"/>
      <c r="Q395" s="239"/>
      <c r="R395" s="239"/>
      <c r="S395" s="239"/>
      <c r="T395" s="240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1" t="s">
        <v>135</v>
      </c>
      <c r="AU395" s="241" t="s">
        <v>89</v>
      </c>
      <c r="AV395" s="13" t="s">
        <v>87</v>
      </c>
      <c r="AW395" s="13" t="s">
        <v>36</v>
      </c>
      <c r="AX395" s="13" t="s">
        <v>79</v>
      </c>
      <c r="AY395" s="241" t="s">
        <v>125</v>
      </c>
    </row>
    <row r="396" s="14" customFormat="1">
      <c r="A396" s="14"/>
      <c r="B396" s="242"/>
      <c r="C396" s="243"/>
      <c r="D396" s="233" t="s">
        <v>135</v>
      </c>
      <c r="E396" s="244" t="s">
        <v>1</v>
      </c>
      <c r="F396" s="245" t="s">
        <v>789</v>
      </c>
      <c r="G396" s="243"/>
      <c r="H396" s="246">
        <v>52.146000000000001</v>
      </c>
      <c r="I396" s="247"/>
      <c r="J396" s="243"/>
      <c r="K396" s="243"/>
      <c r="L396" s="248"/>
      <c r="M396" s="249"/>
      <c r="N396" s="250"/>
      <c r="O396" s="250"/>
      <c r="P396" s="250"/>
      <c r="Q396" s="250"/>
      <c r="R396" s="250"/>
      <c r="S396" s="250"/>
      <c r="T396" s="251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2" t="s">
        <v>135</v>
      </c>
      <c r="AU396" s="252" t="s">
        <v>89</v>
      </c>
      <c r="AV396" s="14" t="s">
        <v>89</v>
      </c>
      <c r="AW396" s="14" t="s">
        <v>36</v>
      </c>
      <c r="AX396" s="14" t="s">
        <v>79</v>
      </c>
      <c r="AY396" s="252" t="s">
        <v>125</v>
      </c>
    </row>
    <row r="397" s="13" customFormat="1">
      <c r="A397" s="13"/>
      <c r="B397" s="231"/>
      <c r="C397" s="232"/>
      <c r="D397" s="233" t="s">
        <v>135</v>
      </c>
      <c r="E397" s="234" t="s">
        <v>1</v>
      </c>
      <c r="F397" s="235" t="s">
        <v>648</v>
      </c>
      <c r="G397" s="232"/>
      <c r="H397" s="234" t="s">
        <v>1</v>
      </c>
      <c r="I397" s="236"/>
      <c r="J397" s="232"/>
      <c r="K397" s="232"/>
      <c r="L397" s="237"/>
      <c r="M397" s="238"/>
      <c r="N397" s="239"/>
      <c r="O397" s="239"/>
      <c r="P397" s="239"/>
      <c r="Q397" s="239"/>
      <c r="R397" s="239"/>
      <c r="S397" s="239"/>
      <c r="T397" s="240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1" t="s">
        <v>135</v>
      </c>
      <c r="AU397" s="241" t="s">
        <v>89</v>
      </c>
      <c r="AV397" s="13" t="s">
        <v>87</v>
      </c>
      <c r="AW397" s="13" t="s">
        <v>36</v>
      </c>
      <c r="AX397" s="13" t="s">
        <v>79</v>
      </c>
      <c r="AY397" s="241" t="s">
        <v>125</v>
      </c>
    </row>
    <row r="398" s="14" customFormat="1">
      <c r="A398" s="14"/>
      <c r="B398" s="242"/>
      <c r="C398" s="243"/>
      <c r="D398" s="233" t="s">
        <v>135</v>
      </c>
      <c r="E398" s="244" t="s">
        <v>1</v>
      </c>
      <c r="F398" s="245" t="s">
        <v>662</v>
      </c>
      <c r="G398" s="243"/>
      <c r="H398" s="246">
        <v>40.048999999999999</v>
      </c>
      <c r="I398" s="247"/>
      <c r="J398" s="243"/>
      <c r="K398" s="243"/>
      <c r="L398" s="248"/>
      <c r="M398" s="249"/>
      <c r="N398" s="250"/>
      <c r="O398" s="250"/>
      <c r="P398" s="250"/>
      <c r="Q398" s="250"/>
      <c r="R398" s="250"/>
      <c r="S398" s="250"/>
      <c r="T398" s="251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2" t="s">
        <v>135</v>
      </c>
      <c r="AU398" s="252" t="s">
        <v>89</v>
      </c>
      <c r="AV398" s="14" t="s">
        <v>89</v>
      </c>
      <c r="AW398" s="14" t="s">
        <v>36</v>
      </c>
      <c r="AX398" s="14" t="s">
        <v>79</v>
      </c>
      <c r="AY398" s="252" t="s">
        <v>125</v>
      </c>
    </row>
    <row r="399" s="13" customFormat="1">
      <c r="A399" s="13"/>
      <c r="B399" s="231"/>
      <c r="C399" s="232"/>
      <c r="D399" s="233" t="s">
        <v>135</v>
      </c>
      <c r="E399" s="234" t="s">
        <v>1</v>
      </c>
      <c r="F399" s="235" t="s">
        <v>650</v>
      </c>
      <c r="G399" s="232"/>
      <c r="H399" s="234" t="s">
        <v>1</v>
      </c>
      <c r="I399" s="236"/>
      <c r="J399" s="232"/>
      <c r="K399" s="232"/>
      <c r="L399" s="237"/>
      <c r="M399" s="238"/>
      <c r="N399" s="239"/>
      <c r="O399" s="239"/>
      <c r="P399" s="239"/>
      <c r="Q399" s="239"/>
      <c r="R399" s="239"/>
      <c r="S399" s="239"/>
      <c r="T399" s="240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1" t="s">
        <v>135</v>
      </c>
      <c r="AU399" s="241" t="s">
        <v>89</v>
      </c>
      <c r="AV399" s="13" t="s">
        <v>87</v>
      </c>
      <c r="AW399" s="13" t="s">
        <v>36</v>
      </c>
      <c r="AX399" s="13" t="s">
        <v>79</v>
      </c>
      <c r="AY399" s="241" t="s">
        <v>125</v>
      </c>
    </row>
    <row r="400" s="14" customFormat="1">
      <c r="A400" s="14"/>
      <c r="B400" s="242"/>
      <c r="C400" s="243"/>
      <c r="D400" s="233" t="s">
        <v>135</v>
      </c>
      <c r="E400" s="244" t="s">
        <v>1</v>
      </c>
      <c r="F400" s="245" t="s">
        <v>663</v>
      </c>
      <c r="G400" s="243"/>
      <c r="H400" s="246">
        <v>10.640000000000001</v>
      </c>
      <c r="I400" s="247"/>
      <c r="J400" s="243"/>
      <c r="K400" s="243"/>
      <c r="L400" s="248"/>
      <c r="M400" s="249"/>
      <c r="N400" s="250"/>
      <c r="O400" s="250"/>
      <c r="P400" s="250"/>
      <c r="Q400" s="250"/>
      <c r="R400" s="250"/>
      <c r="S400" s="250"/>
      <c r="T400" s="251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2" t="s">
        <v>135</v>
      </c>
      <c r="AU400" s="252" t="s">
        <v>89</v>
      </c>
      <c r="AV400" s="14" t="s">
        <v>89</v>
      </c>
      <c r="AW400" s="14" t="s">
        <v>36</v>
      </c>
      <c r="AX400" s="14" t="s">
        <v>79</v>
      </c>
      <c r="AY400" s="252" t="s">
        <v>125</v>
      </c>
    </row>
    <row r="401" s="15" customFormat="1">
      <c r="A401" s="15"/>
      <c r="B401" s="263"/>
      <c r="C401" s="264"/>
      <c r="D401" s="233" t="s">
        <v>135</v>
      </c>
      <c r="E401" s="265" t="s">
        <v>1</v>
      </c>
      <c r="F401" s="266" t="s">
        <v>161</v>
      </c>
      <c r="G401" s="264"/>
      <c r="H401" s="267">
        <v>102.83499999999999</v>
      </c>
      <c r="I401" s="268"/>
      <c r="J401" s="264"/>
      <c r="K401" s="264"/>
      <c r="L401" s="269"/>
      <c r="M401" s="270"/>
      <c r="N401" s="271"/>
      <c r="O401" s="271"/>
      <c r="P401" s="271"/>
      <c r="Q401" s="271"/>
      <c r="R401" s="271"/>
      <c r="S401" s="271"/>
      <c r="T401" s="272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73" t="s">
        <v>135</v>
      </c>
      <c r="AU401" s="273" t="s">
        <v>89</v>
      </c>
      <c r="AV401" s="15" t="s">
        <v>133</v>
      </c>
      <c r="AW401" s="15" t="s">
        <v>36</v>
      </c>
      <c r="AX401" s="15" t="s">
        <v>87</v>
      </c>
      <c r="AY401" s="273" t="s">
        <v>125</v>
      </c>
    </row>
    <row r="402" s="2" customFormat="1" ht="16.5" customHeight="1">
      <c r="A402" s="38"/>
      <c r="B402" s="39"/>
      <c r="C402" s="253" t="s">
        <v>651</v>
      </c>
      <c r="D402" s="253" t="s">
        <v>145</v>
      </c>
      <c r="E402" s="254" t="s">
        <v>665</v>
      </c>
      <c r="F402" s="255" t="s">
        <v>666</v>
      </c>
      <c r="G402" s="256" t="s">
        <v>148</v>
      </c>
      <c r="H402" s="257">
        <v>0.042000000000000003</v>
      </c>
      <c r="I402" s="258"/>
      <c r="J402" s="259">
        <f>ROUND(I402*H402,2)</f>
        <v>0</v>
      </c>
      <c r="K402" s="255" t="s">
        <v>312</v>
      </c>
      <c r="L402" s="260"/>
      <c r="M402" s="261" t="s">
        <v>1</v>
      </c>
      <c r="N402" s="262" t="s">
        <v>44</v>
      </c>
      <c r="O402" s="91"/>
      <c r="P402" s="227">
        <f>O402*H402</f>
        <v>0</v>
      </c>
      <c r="Q402" s="227">
        <v>1</v>
      </c>
      <c r="R402" s="227">
        <f>Q402*H402</f>
        <v>0.042000000000000003</v>
      </c>
      <c r="S402" s="227">
        <v>0</v>
      </c>
      <c r="T402" s="228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29" t="s">
        <v>479</v>
      </c>
      <c r="AT402" s="229" t="s">
        <v>145</v>
      </c>
      <c r="AU402" s="229" t="s">
        <v>89</v>
      </c>
      <c r="AY402" s="17" t="s">
        <v>125</v>
      </c>
      <c r="BE402" s="230">
        <f>IF(N402="základní",J402,0)</f>
        <v>0</v>
      </c>
      <c r="BF402" s="230">
        <f>IF(N402="snížená",J402,0)</f>
        <v>0</v>
      </c>
      <c r="BG402" s="230">
        <f>IF(N402="zákl. přenesená",J402,0)</f>
        <v>0</v>
      </c>
      <c r="BH402" s="230">
        <f>IF(N402="sníž. přenesená",J402,0)</f>
        <v>0</v>
      </c>
      <c r="BI402" s="230">
        <f>IF(N402="nulová",J402,0)</f>
        <v>0</v>
      </c>
      <c r="BJ402" s="17" t="s">
        <v>87</v>
      </c>
      <c r="BK402" s="230">
        <f>ROUND(I402*H402,2)</f>
        <v>0</v>
      </c>
      <c r="BL402" s="17" t="s">
        <v>226</v>
      </c>
      <c r="BM402" s="229" t="s">
        <v>790</v>
      </c>
    </row>
    <row r="403" s="14" customFormat="1">
      <c r="A403" s="14"/>
      <c r="B403" s="242"/>
      <c r="C403" s="243"/>
      <c r="D403" s="233" t="s">
        <v>135</v>
      </c>
      <c r="E403" s="243"/>
      <c r="F403" s="245" t="s">
        <v>791</v>
      </c>
      <c r="G403" s="243"/>
      <c r="H403" s="246">
        <v>0.042000000000000003</v>
      </c>
      <c r="I403" s="247"/>
      <c r="J403" s="243"/>
      <c r="K403" s="243"/>
      <c r="L403" s="248"/>
      <c r="M403" s="249"/>
      <c r="N403" s="250"/>
      <c r="O403" s="250"/>
      <c r="P403" s="250"/>
      <c r="Q403" s="250"/>
      <c r="R403" s="250"/>
      <c r="S403" s="250"/>
      <c r="T403" s="251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2" t="s">
        <v>135</v>
      </c>
      <c r="AU403" s="252" t="s">
        <v>89</v>
      </c>
      <c r="AV403" s="14" t="s">
        <v>89</v>
      </c>
      <c r="AW403" s="14" t="s">
        <v>4</v>
      </c>
      <c r="AX403" s="14" t="s">
        <v>87</v>
      </c>
      <c r="AY403" s="252" t="s">
        <v>125</v>
      </c>
    </row>
    <row r="404" s="2" customFormat="1" ht="24.15" customHeight="1">
      <c r="A404" s="38"/>
      <c r="B404" s="39"/>
      <c r="C404" s="218" t="s">
        <v>656</v>
      </c>
      <c r="D404" s="218" t="s">
        <v>128</v>
      </c>
      <c r="E404" s="219" t="s">
        <v>670</v>
      </c>
      <c r="F404" s="220" t="s">
        <v>671</v>
      </c>
      <c r="G404" s="221" t="s">
        <v>148</v>
      </c>
      <c r="H404" s="222">
        <v>0.059999999999999998</v>
      </c>
      <c r="I404" s="223"/>
      <c r="J404" s="224">
        <f>ROUND(I404*H404,2)</f>
        <v>0</v>
      </c>
      <c r="K404" s="220" t="s">
        <v>312</v>
      </c>
      <c r="L404" s="44"/>
      <c r="M404" s="225" t="s">
        <v>1</v>
      </c>
      <c r="N404" s="226" t="s">
        <v>44</v>
      </c>
      <c r="O404" s="91"/>
      <c r="P404" s="227">
        <f>O404*H404</f>
        <v>0</v>
      </c>
      <c r="Q404" s="227">
        <v>0</v>
      </c>
      <c r="R404" s="227">
        <f>Q404*H404</f>
        <v>0</v>
      </c>
      <c r="S404" s="227">
        <v>0</v>
      </c>
      <c r="T404" s="228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29" t="s">
        <v>226</v>
      </c>
      <c r="AT404" s="229" t="s">
        <v>128</v>
      </c>
      <c r="AU404" s="229" t="s">
        <v>89</v>
      </c>
      <c r="AY404" s="17" t="s">
        <v>125</v>
      </c>
      <c r="BE404" s="230">
        <f>IF(N404="základní",J404,0)</f>
        <v>0</v>
      </c>
      <c r="BF404" s="230">
        <f>IF(N404="snížená",J404,0)</f>
        <v>0</v>
      </c>
      <c r="BG404" s="230">
        <f>IF(N404="zákl. přenesená",J404,0)</f>
        <v>0</v>
      </c>
      <c r="BH404" s="230">
        <f>IF(N404="sníž. přenesená",J404,0)</f>
        <v>0</v>
      </c>
      <c r="BI404" s="230">
        <f>IF(N404="nulová",J404,0)</f>
        <v>0</v>
      </c>
      <c r="BJ404" s="17" t="s">
        <v>87</v>
      </c>
      <c r="BK404" s="230">
        <f>ROUND(I404*H404,2)</f>
        <v>0</v>
      </c>
      <c r="BL404" s="17" t="s">
        <v>226</v>
      </c>
      <c r="BM404" s="229" t="s">
        <v>792</v>
      </c>
    </row>
    <row r="405" s="2" customFormat="1" ht="24.15" customHeight="1">
      <c r="A405" s="38"/>
      <c r="B405" s="39"/>
      <c r="C405" s="218" t="s">
        <v>664</v>
      </c>
      <c r="D405" s="218" t="s">
        <v>128</v>
      </c>
      <c r="E405" s="219" t="s">
        <v>674</v>
      </c>
      <c r="F405" s="220" t="s">
        <v>675</v>
      </c>
      <c r="G405" s="221" t="s">
        <v>148</v>
      </c>
      <c r="H405" s="222">
        <v>0.059999999999999998</v>
      </c>
      <c r="I405" s="223"/>
      <c r="J405" s="224">
        <f>ROUND(I405*H405,2)</f>
        <v>0</v>
      </c>
      <c r="K405" s="220" t="s">
        <v>312</v>
      </c>
      <c r="L405" s="44"/>
      <c r="M405" s="225" t="s">
        <v>1</v>
      </c>
      <c r="N405" s="226" t="s">
        <v>44</v>
      </c>
      <c r="O405" s="91"/>
      <c r="P405" s="227">
        <f>O405*H405</f>
        <v>0</v>
      </c>
      <c r="Q405" s="227">
        <v>0</v>
      </c>
      <c r="R405" s="227">
        <f>Q405*H405</f>
        <v>0</v>
      </c>
      <c r="S405" s="227">
        <v>0</v>
      </c>
      <c r="T405" s="228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29" t="s">
        <v>226</v>
      </c>
      <c r="AT405" s="229" t="s">
        <v>128</v>
      </c>
      <c r="AU405" s="229" t="s">
        <v>89</v>
      </c>
      <c r="AY405" s="17" t="s">
        <v>125</v>
      </c>
      <c r="BE405" s="230">
        <f>IF(N405="základní",J405,0)</f>
        <v>0</v>
      </c>
      <c r="BF405" s="230">
        <f>IF(N405="snížená",J405,0)</f>
        <v>0</v>
      </c>
      <c r="BG405" s="230">
        <f>IF(N405="zákl. přenesená",J405,0)</f>
        <v>0</v>
      </c>
      <c r="BH405" s="230">
        <f>IF(N405="sníž. přenesená",J405,0)</f>
        <v>0</v>
      </c>
      <c r="BI405" s="230">
        <f>IF(N405="nulová",J405,0)</f>
        <v>0</v>
      </c>
      <c r="BJ405" s="17" t="s">
        <v>87</v>
      </c>
      <c r="BK405" s="230">
        <f>ROUND(I405*H405,2)</f>
        <v>0</v>
      </c>
      <c r="BL405" s="17" t="s">
        <v>226</v>
      </c>
      <c r="BM405" s="229" t="s">
        <v>793</v>
      </c>
    </row>
    <row r="406" s="2" customFormat="1" ht="24.15" customHeight="1">
      <c r="A406" s="38"/>
      <c r="B406" s="39"/>
      <c r="C406" s="218" t="s">
        <v>669</v>
      </c>
      <c r="D406" s="218" t="s">
        <v>128</v>
      </c>
      <c r="E406" s="219" t="s">
        <v>678</v>
      </c>
      <c r="F406" s="220" t="s">
        <v>679</v>
      </c>
      <c r="G406" s="221" t="s">
        <v>148</v>
      </c>
      <c r="H406" s="222">
        <v>0.12</v>
      </c>
      <c r="I406" s="223"/>
      <c r="J406" s="224">
        <f>ROUND(I406*H406,2)</f>
        <v>0</v>
      </c>
      <c r="K406" s="220" t="s">
        <v>312</v>
      </c>
      <c r="L406" s="44"/>
      <c r="M406" s="225" t="s">
        <v>1</v>
      </c>
      <c r="N406" s="226" t="s">
        <v>44</v>
      </c>
      <c r="O406" s="91"/>
      <c r="P406" s="227">
        <f>O406*H406</f>
        <v>0</v>
      </c>
      <c r="Q406" s="227">
        <v>0</v>
      </c>
      <c r="R406" s="227">
        <f>Q406*H406</f>
        <v>0</v>
      </c>
      <c r="S406" s="227">
        <v>0</v>
      </c>
      <c r="T406" s="228">
        <f>S406*H406</f>
        <v>0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29" t="s">
        <v>226</v>
      </c>
      <c r="AT406" s="229" t="s">
        <v>128</v>
      </c>
      <c r="AU406" s="229" t="s">
        <v>89</v>
      </c>
      <c r="AY406" s="17" t="s">
        <v>125</v>
      </c>
      <c r="BE406" s="230">
        <f>IF(N406="základní",J406,0)</f>
        <v>0</v>
      </c>
      <c r="BF406" s="230">
        <f>IF(N406="snížená",J406,0)</f>
        <v>0</v>
      </c>
      <c r="BG406" s="230">
        <f>IF(N406="zákl. přenesená",J406,0)</f>
        <v>0</v>
      </c>
      <c r="BH406" s="230">
        <f>IF(N406="sníž. přenesená",J406,0)</f>
        <v>0</v>
      </c>
      <c r="BI406" s="230">
        <f>IF(N406="nulová",J406,0)</f>
        <v>0</v>
      </c>
      <c r="BJ406" s="17" t="s">
        <v>87</v>
      </c>
      <c r="BK406" s="230">
        <f>ROUND(I406*H406,2)</f>
        <v>0</v>
      </c>
      <c r="BL406" s="17" t="s">
        <v>226</v>
      </c>
      <c r="BM406" s="229" t="s">
        <v>794</v>
      </c>
    </row>
    <row r="407" s="14" customFormat="1">
      <c r="A407" s="14"/>
      <c r="B407" s="242"/>
      <c r="C407" s="243"/>
      <c r="D407" s="233" t="s">
        <v>135</v>
      </c>
      <c r="E407" s="244" t="s">
        <v>1</v>
      </c>
      <c r="F407" s="245" t="s">
        <v>681</v>
      </c>
      <c r="G407" s="243"/>
      <c r="H407" s="246">
        <v>0.12</v>
      </c>
      <c r="I407" s="247"/>
      <c r="J407" s="243"/>
      <c r="K407" s="243"/>
      <c r="L407" s="248"/>
      <c r="M407" s="277"/>
      <c r="N407" s="278"/>
      <c r="O407" s="278"/>
      <c r="P407" s="278"/>
      <c r="Q407" s="278"/>
      <c r="R407" s="278"/>
      <c r="S407" s="278"/>
      <c r="T407" s="279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2" t="s">
        <v>135</v>
      </c>
      <c r="AU407" s="252" t="s">
        <v>89</v>
      </c>
      <c r="AV407" s="14" t="s">
        <v>89</v>
      </c>
      <c r="AW407" s="14" t="s">
        <v>36</v>
      </c>
      <c r="AX407" s="14" t="s">
        <v>87</v>
      </c>
      <c r="AY407" s="252" t="s">
        <v>125</v>
      </c>
    </row>
    <row r="408" s="2" customFormat="1" ht="6.96" customHeight="1">
      <c r="A408" s="38"/>
      <c r="B408" s="66"/>
      <c r="C408" s="67"/>
      <c r="D408" s="67"/>
      <c r="E408" s="67"/>
      <c r="F408" s="67"/>
      <c r="G408" s="67"/>
      <c r="H408" s="67"/>
      <c r="I408" s="67"/>
      <c r="J408" s="67"/>
      <c r="K408" s="67"/>
      <c r="L408" s="44"/>
      <c r="M408" s="38"/>
      <c r="O408" s="38"/>
      <c r="P408" s="38"/>
      <c r="Q408" s="38"/>
      <c r="R408" s="38"/>
      <c r="S408" s="38"/>
      <c r="T408" s="38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</row>
  </sheetData>
  <sheetProtection sheet="1" autoFilter="0" formatColumns="0" formatRows="0" objects="1" scenarios="1" spinCount="100000" saltValue="oomYQOrpD2dDa4+DM5+UH+XV2hKXBSDLJD5u0adlL8PASH45n3JMg6hVTx+irbOp56XALNa9VzsjqOAOejut9g==" hashValue="Dhcv4dX7xzAy+V6Hmry5fQgebgX/3nN8YVt6pTVFoYOr3/ZmcsL9mz7ZC2MMb4gicmie43tJ5uxRAJ+EXNGQOw==" algorithmName="SHA-512" password="CC35"/>
  <autoFilter ref="C126:K407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89</v>
      </c>
    </row>
    <row r="4" hidden="1" s="1" customFormat="1" ht="24.96" customHeight="1">
      <c r="B4" s="20"/>
      <c r="D4" s="138" t="s">
        <v>99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16.5" customHeight="1">
      <c r="B7" s="20"/>
      <c r="E7" s="141" t="str">
        <f>'Rekapitulace stavby'!K6</f>
        <v>Oprava propustků na trati Studenec - Vladislav TÚ1241 - DÚ14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100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795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21. 3. 2023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28</v>
      </c>
      <c r="J21" s="143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37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ROUND((SUM(BE122:BE149)),  2)</f>
        <v>0</v>
      </c>
      <c r="G33" s="38"/>
      <c r="H33" s="38"/>
      <c r="I33" s="155">
        <v>0.20999999999999999</v>
      </c>
      <c r="J33" s="154">
        <f>ROUND(((SUM(BE122:BE149))*I33),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45</v>
      </c>
      <c r="F34" s="154">
        <f>ROUND((SUM(BF122:BF149)),  2)</f>
        <v>0</v>
      </c>
      <c r="G34" s="38"/>
      <c r="H34" s="38"/>
      <c r="I34" s="155">
        <v>0.14999999999999999</v>
      </c>
      <c r="J34" s="154">
        <f>ROUND(((SUM(BF122:BF149))*I34),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ROUND((SUM(BG122:BG149)),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ROUND((SUM(BH122:BH149)),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ROUND((SUM(BI122:BI149)),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Oprava propustků na trati Studenec - Vladislav TÚ1241 - DÚ14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100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VRN - Vedlejší rozpočtové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21. 3. 2023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Správa železnic s.o.</v>
      </c>
      <c r="G91" s="40"/>
      <c r="H91" s="40"/>
      <c r="I91" s="32" t="s">
        <v>32</v>
      </c>
      <c r="J91" s="36" t="str">
        <f>E21</f>
        <v>F-PROJEKT-DOPRAVNÍ STAVBY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103</v>
      </c>
      <c r="D94" s="176"/>
      <c r="E94" s="176"/>
      <c r="F94" s="176"/>
      <c r="G94" s="176"/>
      <c r="H94" s="176"/>
      <c r="I94" s="176"/>
      <c r="J94" s="177" t="s">
        <v>104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105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106</v>
      </c>
    </row>
    <row r="97" hidden="1" s="9" customFormat="1" ht="24.96" customHeight="1">
      <c r="A97" s="9"/>
      <c r="B97" s="179"/>
      <c r="C97" s="180"/>
      <c r="D97" s="181" t="s">
        <v>795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796</v>
      </c>
      <c r="E98" s="188"/>
      <c r="F98" s="188"/>
      <c r="G98" s="188"/>
      <c r="H98" s="188"/>
      <c r="I98" s="188"/>
      <c r="J98" s="189">
        <f>J124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797</v>
      </c>
      <c r="E99" s="188"/>
      <c r="F99" s="188"/>
      <c r="G99" s="188"/>
      <c r="H99" s="188"/>
      <c r="I99" s="188"/>
      <c r="J99" s="189">
        <f>J131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798</v>
      </c>
      <c r="E100" s="188"/>
      <c r="F100" s="188"/>
      <c r="G100" s="188"/>
      <c r="H100" s="188"/>
      <c r="I100" s="188"/>
      <c r="J100" s="189">
        <f>J134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799</v>
      </c>
      <c r="E101" s="188"/>
      <c r="F101" s="188"/>
      <c r="G101" s="188"/>
      <c r="H101" s="188"/>
      <c r="I101" s="188"/>
      <c r="J101" s="189">
        <f>J141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5"/>
      <c r="C102" s="186"/>
      <c r="D102" s="187" t="s">
        <v>800</v>
      </c>
      <c r="E102" s="188"/>
      <c r="F102" s="188"/>
      <c r="G102" s="188"/>
      <c r="H102" s="188"/>
      <c r="I102" s="188"/>
      <c r="J102" s="189">
        <f>J145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hidden="1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hidden="1"/>
    <row r="106" hidden="1"/>
    <row r="107" hidden="1"/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110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74" t="str">
        <f>E7</f>
        <v>Oprava propustků na trati Studenec - Vladislav TÚ1241 - DÚ14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100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VRN - Vedlejší rozpočtové náklady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20</v>
      </c>
      <c r="D116" s="40"/>
      <c r="E116" s="40"/>
      <c r="F116" s="27" t="str">
        <f>F12</f>
        <v xml:space="preserve"> </v>
      </c>
      <c r="G116" s="40"/>
      <c r="H116" s="40"/>
      <c r="I116" s="32" t="s">
        <v>22</v>
      </c>
      <c r="J116" s="79" t="str">
        <f>IF(J12="","",J12)</f>
        <v>21. 3. 2023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40.05" customHeight="1">
      <c r="A118" s="38"/>
      <c r="B118" s="39"/>
      <c r="C118" s="32" t="s">
        <v>24</v>
      </c>
      <c r="D118" s="40"/>
      <c r="E118" s="40"/>
      <c r="F118" s="27" t="str">
        <f>E15</f>
        <v>Správa železnic s.o.</v>
      </c>
      <c r="G118" s="40"/>
      <c r="H118" s="40"/>
      <c r="I118" s="32" t="s">
        <v>32</v>
      </c>
      <c r="J118" s="36" t="str">
        <f>E21</f>
        <v>F-PROJEKT-DOPRAVNÍ STAVBY s.r.o.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30</v>
      </c>
      <c r="D119" s="40"/>
      <c r="E119" s="40"/>
      <c r="F119" s="27" t="str">
        <f>IF(E18="","",E18)</f>
        <v>Vyplň údaj</v>
      </c>
      <c r="G119" s="40"/>
      <c r="H119" s="40"/>
      <c r="I119" s="32" t="s">
        <v>37</v>
      </c>
      <c r="J119" s="36" t="str">
        <f>E24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1"/>
      <c r="B121" s="192"/>
      <c r="C121" s="193" t="s">
        <v>111</v>
      </c>
      <c r="D121" s="194" t="s">
        <v>64</v>
      </c>
      <c r="E121" s="194" t="s">
        <v>60</v>
      </c>
      <c r="F121" s="194" t="s">
        <v>61</v>
      </c>
      <c r="G121" s="194" t="s">
        <v>112</v>
      </c>
      <c r="H121" s="194" t="s">
        <v>113</v>
      </c>
      <c r="I121" s="194" t="s">
        <v>114</v>
      </c>
      <c r="J121" s="194" t="s">
        <v>104</v>
      </c>
      <c r="K121" s="195" t="s">
        <v>115</v>
      </c>
      <c r="L121" s="196"/>
      <c r="M121" s="100" t="s">
        <v>1</v>
      </c>
      <c r="N121" s="101" t="s">
        <v>43</v>
      </c>
      <c r="O121" s="101" t="s">
        <v>116</v>
      </c>
      <c r="P121" s="101" t="s">
        <v>117</v>
      </c>
      <c r="Q121" s="101" t="s">
        <v>118</v>
      </c>
      <c r="R121" s="101" t="s">
        <v>119</v>
      </c>
      <c r="S121" s="101" t="s">
        <v>120</v>
      </c>
      <c r="T121" s="102" t="s">
        <v>121</v>
      </c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38"/>
      <c r="B122" s="39"/>
      <c r="C122" s="107" t="s">
        <v>122</v>
      </c>
      <c r="D122" s="40"/>
      <c r="E122" s="40"/>
      <c r="F122" s="40"/>
      <c r="G122" s="40"/>
      <c r="H122" s="40"/>
      <c r="I122" s="40"/>
      <c r="J122" s="197">
        <f>BK122</f>
        <v>0</v>
      </c>
      <c r="K122" s="40"/>
      <c r="L122" s="44"/>
      <c r="M122" s="103"/>
      <c r="N122" s="198"/>
      <c r="O122" s="104"/>
      <c r="P122" s="199">
        <f>P123</f>
        <v>0</v>
      </c>
      <c r="Q122" s="104"/>
      <c r="R122" s="199">
        <f>R123</f>
        <v>0</v>
      </c>
      <c r="S122" s="104"/>
      <c r="T122" s="200">
        <f>T123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78</v>
      </c>
      <c r="AU122" s="17" t="s">
        <v>106</v>
      </c>
      <c r="BK122" s="201">
        <f>BK123</f>
        <v>0</v>
      </c>
    </row>
    <row r="123" s="12" customFormat="1" ht="25.92" customHeight="1">
      <c r="A123" s="12"/>
      <c r="B123" s="202"/>
      <c r="C123" s="203"/>
      <c r="D123" s="204" t="s">
        <v>78</v>
      </c>
      <c r="E123" s="205" t="s">
        <v>96</v>
      </c>
      <c r="F123" s="205" t="s">
        <v>97</v>
      </c>
      <c r="G123" s="203"/>
      <c r="H123" s="203"/>
      <c r="I123" s="206"/>
      <c r="J123" s="207">
        <f>BK123</f>
        <v>0</v>
      </c>
      <c r="K123" s="203"/>
      <c r="L123" s="208"/>
      <c r="M123" s="209"/>
      <c r="N123" s="210"/>
      <c r="O123" s="210"/>
      <c r="P123" s="211">
        <f>P124+P131+P134+P141+P145</f>
        <v>0</v>
      </c>
      <c r="Q123" s="210"/>
      <c r="R123" s="211">
        <f>R124+R131+R134+R141+R145</f>
        <v>0</v>
      </c>
      <c r="S123" s="210"/>
      <c r="T123" s="212">
        <f>T124+T131+T134+T141+T145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126</v>
      </c>
      <c r="AT123" s="214" t="s">
        <v>78</v>
      </c>
      <c r="AU123" s="214" t="s">
        <v>79</v>
      </c>
      <c r="AY123" s="213" t="s">
        <v>125</v>
      </c>
      <c r="BK123" s="215">
        <f>BK124+BK131+BK134+BK141+BK145</f>
        <v>0</v>
      </c>
    </row>
    <row r="124" s="12" customFormat="1" ht="22.8" customHeight="1">
      <c r="A124" s="12"/>
      <c r="B124" s="202"/>
      <c r="C124" s="203"/>
      <c r="D124" s="204" t="s">
        <v>78</v>
      </c>
      <c r="E124" s="216" t="s">
        <v>801</v>
      </c>
      <c r="F124" s="216" t="s">
        <v>802</v>
      </c>
      <c r="G124" s="203"/>
      <c r="H124" s="203"/>
      <c r="I124" s="206"/>
      <c r="J124" s="217">
        <f>BK124</f>
        <v>0</v>
      </c>
      <c r="K124" s="203"/>
      <c r="L124" s="208"/>
      <c r="M124" s="209"/>
      <c r="N124" s="210"/>
      <c r="O124" s="210"/>
      <c r="P124" s="211">
        <f>SUM(P125:P130)</f>
        <v>0</v>
      </c>
      <c r="Q124" s="210"/>
      <c r="R124" s="211">
        <f>SUM(R125:R130)</f>
        <v>0</v>
      </c>
      <c r="S124" s="210"/>
      <c r="T124" s="212">
        <f>SUM(T125:T130)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126</v>
      </c>
      <c r="AT124" s="214" t="s">
        <v>78</v>
      </c>
      <c r="AU124" s="214" t="s">
        <v>87</v>
      </c>
      <c r="AY124" s="213" t="s">
        <v>125</v>
      </c>
      <c r="BK124" s="215">
        <f>SUM(BK125:BK130)</f>
        <v>0</v>
      </c>
    </row>
    <row r="125" s="2" customFormat="1" ht="16.5" customHeight="1">
      <c r="A125" s="38"/>
      <c r="B125" s="39"/>
      <c r="C125" s="218" t="s">
        <v>87</v>
      </c>
      <c r="D125" s="218" t="s">
        <v>128</v>
      </c>
      <c r="E125" s="219" t="s">
        <v>803</v>
      </c>
      <c r="F125" s="220" t="s">
        <v>804</v>
      </c>
      <c r="G125" s="221" t="s">
        <v>805</v>
      </c>
      <c r="H125" s="222">
        <v>1</v>
      </c>
      <c r="I125" s="223"/>
      <c r="J125" s="224">
        <f>ROUND(I125*H125,2)</f>
        <v>0</v>
      </c>
      <c r="K125" s="220" t="s">
        <v>806</v>
      </c>
      <c r="L125" s="44"/>
      <c r="M125" s="225" t="s">
        <v>1</v>
      </c>
      <c r="N125" s="226" t="s">
        <v>44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807</v>
      </c>
      <c r="AT125" s="229" t="s">
        <v>128</v>
      </c>
      <c r="AU125" s="229" t="s">
        <v>89</v>
      </c>
      <c r="AY125" s="17" t="s">
        <v>125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87</v>
      </c>
      <c r="BK125" s="230">
        <f>ROUND(I125*H125,2)</f>
        <v>0</v>
      </c>
      <c r="BL125" s="17" t="s">
        <v>807</v>
      </c>
      <c r="BM125" s="229" t="s">
        <v>808</v>
      </c>
    </row>
    <row r="126" s="2" customFormat="1" ht="16.5" customHeight="1">
      <c r="A126" s="38"/>
      <c r="B126" s="39"/>
      <c r="C126" s="218" t="s">
        <v>89</v>
      </c>
      <c r="D126" s="218" t="s">
        <v>128</v>
      </c>
      <c r="E126" s="219" t="s">
        <v>809</v>
      </c>
      <c r="F126" s="220" t="s">
        <v>810</v>
      </c>
      <c r="G126" s="221" t="s">
        <v>805</v>
      </c>
      <c r="H126" s="222">
        <v>1</v>
      </c>
      <c r="I126" s="223"/>
      <c r="J126" s="224">
        <f>ROUND(I126*H126,2)</f>
        <v>0</v>
      </c>
      <c r="K126" s="220" t="s">
        <v>806</v>
      </c>
      <c r="L126" s="44"/>
      <c r="M126" s="225" t="s">
        <v>1</v>
      </c>
      <c r="N126" s="226" t="s">
        <v>44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807</v>
      </c>
      <c r="AT126" s="229" t="s">
        <v>128</v>
      </c>
      <c r="AU126" s="229" t="s">
        <v>89</v>
      </c>
      <c r="AY126" s="17" t="s">
        <v>125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87</v>
      </c>
      <c r="BK126" s="230">
        <f>ROUND(I126*H126,2)</f>
        <v>0</v>
      </c>
      <c r="BL126" s="17" t="s">
        <v>807</v>
      </c>
      <c r="BM126" s="229" t="s">
        <v>811</v>
      </c>
    </row>
    <row r="127" s="13" customFormat="1">
      <c r="A127" s="13"/>
      <c r="B127" s="231"/>
      <c r="C127" s="232"/>
      <c r="D127" s="233" t="s">
        <v>135</v>
      </c>
      <c r="E127" s="234" t="s">
        <v>1</v>
      </c>
      <c r="F127" s="235" t="s">
        <v>812</v>
      </c>
      <c r="G127" s="232"/>
      <c r="H127" s="234" t="s">
        <v>1</v>
      </c>
      <c r="I127" s="236"/>
      <c r="J127" s="232"/>
      <c r="K127" s="232"/>
      <c r="L127" s="237"/>
      <c r="M127" s="238"/>
      <c r="N127" s="239"/>
      <c r="O127" s="239"/>
      <c r="P127" s="239"/>
      <c r="Q127" s="239"/>
      <c r="R127" s="239"/>
      <c r="S127" s="239"/>
      <c r="T127" s="24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1" t="s">
        <v>135</v>
      </c>
      <c r="AU127" s="241" t="s">
        <v>89</v>
      </c>
      <c r="AV127" s="13" t="s">
        <v>87</v>
      </c>
      <c r="AW127" s="13" t="s">
        <v>36</v>
      </c>
      <c r="AX127" s="13" t="s">
        <v>79</v>
      </c>
      <c r="AY127" s="241" t="s">
        <v>125</v>
      </c>
    </row>
    <row r="128" s="13" customFormat="1">
      <c r="A128" s="13"/>
      <c r="B128" s="231"/>
      <c r="C128" s="232"/>
      <c r="D128" s="233" t="s">
        <v>135</v>
      </c>
      <c r="E128" s="234" t="s">
        <v>1</v>
      </c>
      <c r="F128" s="235" t="s">
        <v>813</v>
      </c>
      <c r="G128" s="232"/>
      <c r="H128" s="234" t="s">
        <v>1</v>
      </c>
      <c r="I128" s="236"/>
      <c r="J128" s="232"/>
      <c r="K128" s="232"/>
      <c r="L128" s="237"/>
      <c r="M128" s="238"/>
      <c r="N128" s="239"/>
      <c r="O128" s="239"/>
      <c r="P128" s="239"/>
      <c r="Q128" s="239"/>
      <c r="R128" s="239"/>
      <c r="S128" s="239"/>
      <c r="T128" s="24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1" t="s">
        <v>135</v>
      </c>
      <c r="AU128" s="241" t="s">
        <v>89</v>
      </c>
      <c r="AV128" s="13" t="s">
        <v>87</v>
      </c>
      <c r="AW128" s="13" t="s">
        <v>36</v>
      </c>
      <c r="AX128" s="13" t="s">
        <v>79</v>
      </c>
      <c r="AY128" s="241" t="s">
        <v>125</v>
      </c>
    </row>
    <row r="129" s="14" customFormat="1">
      <c r="A129" s="14"/>
      <c r="B129" s="242"/>
      <c r="C129" s="243"/>
      <c r="D129" s="233" t="s">
        <v>135</v>
      </c>
      <c r="E129" s="244" t="s">
        <v>1</v>
      </c>
      <c r="F129" s="245" t="s">
        <v>87</v>
      </c>
      <c r="G129" s="243"/>
      <c r="H129" s="246">
        <v>1</v>
      </c>
      <c r="I129" s="247"/>
      <c r="J129" s="243"/>
      <c r="K129" s="243"/>
      <c r="L129" s="248"/>
      <c r="M129" s="249"/>
      <c r="N129" s="250"/>
      <c r="O129" s="250"/>
      <c r="P129" s="250"/>
      <c r="Q129" s="250"/>
      <c r="R129" s="250"/>
      <c r="S129" s="250"/>
      <c r="T129" s="25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2" t="s">
        <v>135</v>
      </c>
      <c r="AU129" s="252" t="s">
        <v>89</v>
      </c>
      <c r="AV129" s="14" t="s">
        <v>89</v>
      </c>
      <c r="AW129" s="14" t="s">
        <v>36</v>
      </c>
      <c r="AX129" s="14" t="s">
        <v>87</v>
      </c>
      <c r="AY129" s="252" t="s">
        <v>125</v>
      </c>
    </row>
    <row r="130" s="2" customFormat="1" ht="16.5" customHeight="1">
      <c r="A130" s="38"/>
      <c r="B130" s="39"/>
      <c r="C130" s="218" t="s">
        <v>144</v>
      </c>
      <c r="D130" s="218" t="s">
        <v>128</v>
      </c>
      <c r="E130" s="219" t="s">
        <v>814</v>
      </c>
      <c r="F130" s="220" t="s">
        <v>815</v>
      </c>
      <c r="G130" s="221" t="s">
        <v>805</v>
      </c>
      <c r="H130" s="222">
        <v>1</v>
      </c>
      <c r="I130" s="223"/>
      <c r="J130" s="224">
        <f>ROUND(I130*H130,2)</f>
        <v>0</v>
      </c>
      <c r="K130" s="220" t="s">
        <v>806</v>
      </c>
      <c r="L130" s="44"/>
      <c r="M130" s="225" t="s">
        <v>1</v>
      </c>
      <c r="N130" s="226" t="s">
        <v>44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807</v>
      </c>
      <c r="AT130" s="229" t="s">
        <v>128</v>
      </c>
      <c r="AU130" s="229" t="s">
        <v>89</v>
      </c>
      <c r="AY130" s="17" t="s">
        <v>125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87</v>
      </c>
      <c r="BK130" s="230">
        <f>ROUND(I130*H130,2)</f>
        <v>0</v>
      </c>
      <c r="BL130" s="17" t="s">
        <v>807</v>
      </c>
      <c r="BM130" s="229" t="s">
        <v>816</v>
      </c>
    </row>
    <row r="131" s="12" customFormat="1" ht="22.8" customHeight="1">
      <c r="A131" s="12"/>
      <c r="B131" s="202"/>
      <c r="C131" s="203"/>
      <c r="D131" s="204" t="s">
        <v>78</v>
      </c>
      <c r="E131" s="216" t="s">
        <v>817</v>
      </c>
      <c r="F131" s="216" t="s">
        <v>818</v>
      </c>
      <c r="G131" s="203"/>
      <c r="H131" s="203"/>
      <c r="I131" s="206"/>
      <c r="J131" s="217">
        <f>BK131</f>
        <v>0</v>
      </c>
      <c r="K131" s="203"/>
      <c r="L131" s="208"/>
      <c r="M131" s="209"/>
      <c r="N131" s="210"/>
      <c r="O131" s="210"/>
      <c r="P131" s="211">
        <f>SUM(P132:P133)</f>
        <v>0</v>
      </c>
      <c r="Q131" s="210"/>
      <c r="R131" s="211">
        <f>SUM(R132:R133)</f>
        <v>0</v>
      </c>
      <c r="S131" s="210"/>
      <c r="T131" s="212">
        <f>SUM(T132:T133)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126</v>
      </c>
      <c r="AT131" s="214" t="s">
        <v>78</v>
      </c>
      <c r="AU131" s="214" t="s">
        <v>87</v>
      </c>
      <c r="AY131" s="213" t="s">
        <v>125</v>
      </c>
      <c r="BK131" s="215">
        <f>SUM(BK132:BK133)</f>
        <v>0</v>
      </c>
    </row>
    <row r="132" s="2" customFormat="1" ht="16.5" customHeight="1">
      <c r="A132" s="38"/>
      <c r="B132" s="39"/>
      <c r="C132" s="218" t="s">
        <v>133</v>
      </c>
      <c r="D132" s="218" t="s">
        <v>128</v>
      </c>
      <c r="E132" s="219" t="s">
        <v>819</v>
      </c>
      <c r="F132" s="220" t="s">
        <v>818</v>
      </c>
      <c r="G132" s="221" t="s">
        <v>805</v>
      </c>
      <c r="H132" s="222">
        <v>1</v>
      </c>
      <c r="I132" s="223"/>
      <c r="J132" s="224">
        <f>ROUND(I132*H132,2)</f>
        <v>0</v>
      </c>
      <c r="K132" s="220" t="s">
        <v>806</v>
      </c>
      <c r="L132" s="44"/>
      <c r="M132" s="225" t="s">
        <v>1</v>
      </c>
      <c r="N132" s="226" t="s">
        <v>44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807</v>
      </c>
      <c r="AT132" s="229" t="s">
        <v>128</v>
      </c>
      <c r="AU132" s="229" t="s">
        <v>89</v>
      </c>
      <c r="AY132" s="17" t="s">
        <v>125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87</v>
      </c>
      <c r="BK132" s="230">
        <f>ROUND(I132*H132,2)</f>
        <v>0</v>
      </c>
      <c r="BL132" s="17" t="s">
        <v>807</v>
      </c>
      <c r="BM132" s="229" t="s">
        <v>820</v>
      </c>
    </row>
    <row r="133" s="2" customFormat="1" ht="16.5" customHeight="1">
      <c r="A133" s="38"/>
      <c r="B133" s="39"/>
      <c r="C133" s="218" t="s">
        <v>126</v>
      </c>
      <c r="D133" s="218" t="s">
        <v>128</v>
      </c>
      <c r="E133" s="219" t="s">
        <v>821</v>
      </c>
      <c r="F133" s="220" t="s">
        <v>822</v>
      </c>
      <c r="G133" s="221" t="s">
        <v>805</v>
      </c>
      <c r="H133" s="222">
        <v>1</v>
      </c>
      <c r="I133" s="223"/>
      <c r="J133" s="224">
        <f>ROUND(I133*H133,2)</f>
        <v>0</v>
      </c>
      <c r="K133" s="220" t="s">
        <v>806</v>
      </c>
      <c r="L133" s="44"/>
      <c r="M133" s="225" t="s">
        <v>1</v>
      </c>
      <c r="N133" s="226" t="s">
        <v>44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807</v>
      </c>
      <c r="AT133" s="229" t="s">
        <v>128</v>
      </c>
      <c r="AU133" s="229" t="s">
        <v>89</v>
      </c>
      <c r="AY133" s="17" t="s">
        <v>125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87</v>
      </c>
      <c r="BK133" s="230">
        <f>ROUND(I133*H133,2)</f>
        <v>0</v>
      </c>
      <c r="BL133" s="17" t="s">
        <v>807</v>
      </c>
      <c r="BM133" s="229" t="s">
        <v>823</v>
      </c>
    </row>
    <row r="134" s="12" customFormat="1" ht="22.8" customHeight="1">
      <c r="A134" s="12"/>
      <c r="B134" s="202"/>
      <c r="C134" s="203"/>
      <c r="D134" s="204" t="s">
        <v>78</v>
      </c>
      <c r="E134" s="216" t="s">
        <v>824</v>
      </c>
      <c r="F134" s="216" t="s">
        <v>825</v>
      </c>
      <c r="G134" s="203"/>
      <c r="H134" s="203"/>
      <c r="I134" s="206"/>
      <c r="J134" s="217">
        <f>BK134</f>
        <v>0</v>
      </c>
      <c r="K134" s="203"/>
      <c r="L134" s="208"/>
      <c r="M134" s="209"/>
      <c r="N134" s="210"/>
      <c r="O134" s="210"/>
      <c r="P134" s="211">
        <f>SUM(P135:P140)</f>
        <v>0</v>
      </c>
      <c r="Q134" s="210"/>
      <c r="R134" s="211">
        <f>SUM(R135:R140)</f>
        <v>0</v>
      </c>
      <c r="S134" s="210"/>
      <c r="T134" s="212">
        <f>SUM(T135:T140)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126</v>
      </c>
      <c r="AT134" s="214" t="s">
        <v>78</v>
      </c>
      <c r="AU134" s="214" t="s">
        <v>87</v>
      </c>
      <c r="AY134" s="213" t="s">
        <v>125</v>
      </c>
      <c r="BK134" s="215">
        <f>SUM(BK135:BK140)</f>
        <v>0</v>
      </c>
    </row>
    <row r="135" s="2" customFormat="1" ht="16.5" customHeight="1">
      <c r="A135" s="38"/>
      <c r="B135" s="39"/>
      <c r="C135" s="218" t="s">
        <v>169</v>
      </c>
      <c r="D135" s="218" t="s">
        <v>128</v>
      </c>
      <c r="E135" s="219" t="s">
        <v>826</v>
      </c>
      <c r="F135" s="220" t="s">
        <v>827</v>
      </c>
      <c r="G135" s="221" t="s">
        <v>805</v>
      </c>
      <c r="H135" s="222">
        <v>2</v>
      </c>
      <c r="I135" s="223"/>
      <c r="J135" s="224">
        <f>ROUND(I135*H135,2)</f>
        <v>0</v>
      </c>
      <c r="K135" s="220" t="s">
        <v>806</v>
      </c>
      <c r="L135" s="44"/>
      <c r="M135" s="225" t="s">
        <v>1</v>
      </c>
      <c r="N135" s="226" t="s">
        <v>44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807</v>
      </c>
      <c r="AT135" s="229" t="s">
        <v>128</v>
      </c>
      <c r="AU135" s="229" t="s">
        <v>89</v>
      </c>
      <c r="AY135" s="17" t="s">
        <v>125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87</v>
      </c>
      <c r="BK135" s="230">
        <f>ROUND(I135*H135,2)</f>
        <v>0</v>
      </c>
      <c r="BL135" s="17" t="s">
        <v>807</v>
      </c>
      <c r="BM135" s="229" t="s">
        <v>828</v>
      </c>
    </row>
    <row r="136" s="13" customFormat="1">
      <c r="A136" s="13"/>
      <c r="B136" s="231"/>
      <c r="C136" s="232"/>
      <c r="D136" s="233" t="s">
        <v>135</v>
      </c>
      <c r="E136" s="234" t="s">
        <v>1</v>
      </c>
      <c r="F136" s="235" t="s">
        <v>829</v>
      </c>
      <c r="G136" s="232"/>
      <c r="H136" s="234" t="s">
        <v>1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1" t="s">
        <v>135</v>
      </c>
      <c r="AU136" s="241" t="s">
        <v>89</v>
      </c>
      <c r="AV136" s="13" t="s">
        <v>87</v>
      </c>
      <c r="AW136" s="13" t="s">
        <v>36</v>
      </c>
      <c r="AX136" s="13" t="s">
        <v>79</v>
      </c>
      <c r="AY136" s="241" t="s">
        <v>125</v>
      </c>
    </row>
    <row r="137" s="14" customFormat="1">
      <c r="A137" s="14"/>
      <c r="B137" s="242"/>
      <c r="C137" s="243"/>
      <c r="D137" s="233" t="s">
        <v>135</v>
      </c>
      <c r="E137" s="244" t="s">
        <v>1</v>
      </c>
      <c r="F137" s="245" t="s">
        <v>89</v>
      </c>
      <c r="G137" s="243"/>
      <c r="H137" s="246">
        <v>2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135</v>
      </c>
      <c r="AU137" s="252" t="s">
        <v>89</v>
      </c>
      <c r="AV137" s="14" t="s">
        <v>89</v>
      </c>
      <c r="AW137" s="14" t="s">
        <v>36</v>
      </c>
      <c r="AX137" s="14" t="s">
        <v>87</v>
      </c>
      <c r="AY137" s="252" t="s">
        <v>125</v>
      </c>
    </row>
    <row r="138" s="2" customFormat="1" ht="16.5" customHeight="1">
      <c r="A138" s="38"/>
      <c r="B138" s="39"/>
      <c r="C138" s="218" t="s">
        <v>175</v>
      </c>
      <c r="D138" s="218" t="s">
        <v>128</v>
      </c>
      <c r="E138" s="219" t="s">
        <v>830</v>
      </c>
      <c r="F138" s="220" t="s">
        <v>831</v>
      </c>
      <c r="G138" s="221" t="s">
        <v>805</v>
      </c>
      <c r="H138" s="222">
        <v>2</v>
      </c>
      <c r="I138" s="223"/>
      <c r="J138" s="224">
        <f>ROUND(I138*H138,2)</f>
        <v>0</v>
      </c>
      <c r="K138" s="220" t="s">
        <v>806</v>
      </c>
      <c r="L138" s="44"/>
      <c r="M138" s="225" t="s">
        <v>1</v>
      </c>
      <c r="N138" s="226" t="s">
        <v>44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807</v>
      </c>
      <c r="AT138" s="229" t="s">
        <v>128</v>
      </c>
      <c r="AU138" s="229" t="s">
        <v>89</v>
      </c>
      <c r="AY138" s="17" t="s">
        <v>125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87</v>
      </c>
      <c r="BK138" s="230">
        <f>ROUND(I138*H138,2)</f>
        <v>0</v>
      </c>
      <c r="BL138" s="17" t="s">
        <v>807</v>
      </c>
      <c r="BM138" s="229" t="s">
        <v>832</v>
      </c>
    </row>
    <row r="139" s="13" customFormat="1">
      <c r="A139" s="13"/>
      <c r="B139" s="231"/>
      <c r="C139" s="232"/>
      <c r="D139" s="233" t="s">
        <v>135</v>
      </c>
      <c r="E139" s="234" t="s">
        <v>1</v>
      </c>
      <c r="F139" s="235" t="s">
        <v>833</v>
      </c>
      <c r="G139" s="232"/>
      <c r="H139" s="234" t="s">
        <v>1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1" t="s">
        <v>135</v>
      </c>
      <c r="AU139" s="241" t="s">
        <v>89</v>
      </c>
      <c r="AV139" s="13" t="s">
        <v>87</v>
      </c>
      <c r="AW139" s="13" t="s">
        <v>36</v>
      </c>
      <c r="AX139" s="13" t="s">
        <v>79</v>
      </c>
      <c r="AY139" s="241" t="s">
        <v>125</v>
      </c>
    </row>
    <row r="140" s="14" customFormat="1">
      <c r="A140" s="14"/>
      <c r="B140" s="242"/>
      <c r="C140" s="243"/>
      <c r="D140" s="233" t="s">
        <v>135</v>
      </c>
      <c r="E140" s="244" t="s">
        <v>1</v>
      </c>
      <c r="F140" s="245" t="s">
        <v>89</v>
      </c>
      <c r="G140" s="243"/>
      <c r="H140" s="246">
        <v>2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135</v>
      </c>
      <c r="AU140" s="252" t="s">
        <v>89</v>
      </c>
      <c r="AV140" s="14" t="s">
        <v>89</v>
      </c>
      <c r="AW140" s="14" t="s">
        <v>36</v>
      </c>
      <c r="AX140" s="14" t="s">
        <v>87</v>
      </c>
      <c r="AY140" s="252" t="s">
        <v>125</v>
      </c>
    </row>
    <row r="141" s="12" customFormat="1" ht="22.8" customHeight="1">
      <c r="A141" s="12"/>
      <c r="B141" s="202"/>
      <c r="C141" s="203"/>
      <c r="D141" s="204" t="s">
        <v>78</v>
      </c>
      <c r="E141" s="216" t="s">
        <v>834</v>
      </c>
      <c r="F141" s="216" t="s">
        <v>835</v>
      </c>
      <c r="G141" s="203"/>
      <c r="H141" s="203"/>
      <c r="I141" s="206"/>
      <c r="J141" s="217">
        <f>BK141</f>
        <v>0</v>
      </c>
      <c r="K141" s="203"/>
      <c r="L141" s="208"/>
      <c r="M141" s="209"/>
      <c r="N141" s="210"/>
      <c r="O141" s="210"/>
      <c r="P141" s="211">
        <f>SUM(P142:P144)</f>
        <v>0</v>
      </c>
      <c r="Q141" s="210"/>
      <c r="R141" s="211">
        <f>SUM(R142:R144)</f>
        <v>0</v>
      </c>
      <c r="S141" s="210"/>
      <c r="T141" s="212">
        <f>SUM(T142:T144)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3" t="s">
        <v>126</v>
      </c>
      <c r="AT141" s="214" t="s">
        <v>78</v>
      </c>
      <c r="AU141" s="214" t="s">
        <v>87</v>
      </c>
      <c r="AY141" s="213" t="s">
        <v>125</v>
      </c>
      <c r="BK141" s="215">
        <f>SUM(BK142:BK144)</f>
        <v>0</v>
      </c>
    </row>
    <row r="142" s="2" customFormat="1" ht="16.5" customHeight="1">
      <c r="A142" s="38"/>
      <c r="B142" s="39"/>
      <c r="C142" s="218" t="s">
        <v>149</v>
      </c>
      <c r="D142" s="218" t="s">
        <v>128</v>
      </c>
      <c r="E142" s="219" t="s">
        <v>836</v>
      </c>
      <c r="F142" s="220" t="s">
        <v>837</v>
      </c>
      <c r="G142" s="221" t="s">
        <v>805</v>
      </c>
      <c r="H142" s="222">
        <v>2</v>
      </c>
      <c r="I142" s="223"/>
      <c r="J142" s="224">
        <f>ROUND(I142*H142,2)</f>
        <v>0</v>
      </c>
      <c r="K142" s="220" t="s">
        <v>806</v>
      </c>
      <c r="L142" s="44"/>
      <c r="M142" s="225" t="s">
        <v>1</v>
      </c>
      <c r="N142" s="226" t="s">
        <v>44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807</v>
      </c>
      <c r="AT142" s="229" t="s">
        <v>128</v>
      </c>
      <c r="AU142" s="229" t="s">
        <v>89</v>
      </c>
      <c r="AY142" s="17" t="s">
        <v>125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87</v>
      </c>
      <c r="BK142" s="230">
        <f>ROUND(I142*H142,2)</f>
        <v>0</v>
      </c>
      <c r="BL142" s="17" t="s">
        <v>807</v>
      </c>
      <c r="BM142" s="229" t="s">
        <v>838</v>
      </c>
    </row>
    <row r="143" s="13" customFormat="1">
      <c r="A143" s="13"/>
      <c r="B143" s="231"/>
      <c r="C143" s="232"/>
      <c r="D143" s="233" t="s">
        <v>135</v>
      </c>
      <c r="E143" s="234" t="s">
        <v>1</v>
      </c>
      <c r="F143" s="235" t="s">
        <v>839</v>
      </c>
      <c r="G143" s="232"/>
      <c r="H143" s="234" t="s">
        <v>1</v>
      </c>
      <c r="I143" s="236"/>
      <c r="J143" s="232"/>
      <c r="K143" s="232"/>
      <c r="L143" s="237"/>
      <c r="M143" s="238"/>
      <c r="N143" s="239"/>
      <c r="O143" s="239"/>
      <c r="P143" s="239"/>
      <c r="Q143" s="239"/>
      <c r="R143" s="239"/>
      <c r="S143" s="239"/>
      <c r="T143" s="24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1" t="s">
        <v>135</v>
      </c>
      <c r="AU143" s="241" t="s">
        <v>89</v>
      </c>
      <c r="AV143" s="13" t="s">
        <v>87</v>
      </c>
      <c r="AW143" s="13" t="s">
        <v>36</v>
      </c>
      <c r="AX143" s="13" t="s">
        <v>79</v>
      </c>
      <c r="AY143" s="241" t="s">
        <v>125</v>
      </c>
    </row>
    <row r="144" s="14" customFormat="1">
      <c r="A144" s="14"/>
      <c r="B144" s="242"/>
      <c r="C144" s="243"/>
      <c r="D144" s="233" t="s">
        <v>135</v>
      </c>
      <c r="E144" s="244" t="s">
        <v>1</v>
      </c>
      <c r="F144" s="245" t="s">
        <v>89</v>
      </c>
      <c r="G144" s="243"/>
      <c r="H144" s="246">
        <v>2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2" t="s">
        <v>135</v>
      </c>
      <c r="AU144" s="252" t="s">
        <v>89</v>
      </c>
      <c r="AV144" s="14" t="s">
        <v>89</v>
      </c>
      <c r="AW144" s="14" t="s">
        <v>36</v>
      </c>
      <c r="AX144" s="14" t="s">
        <v>87</v>
      </c>
      <c r="AY144" s="252" t="s">
        <v>125</v>
      </c>
    </row>
    <row r="145" s="12" customFormat="1" ht="22.8" customHeight="1">
      <c r="A145" s="12"/>
      <c r="B145" s="202"/>
      <c r="C145" s="203"/>
      <c r="D145" s="204" t="s">
        <v>78</v>
      </c>
      <c r="E145" s="216" t="s">
        <v>840</v>
      </c>
      <c r="F145" s="216" t="s">
        <v>841</v>
      </c>
      <c r="G145" s="203"/>
      <c r="H145" s="203"/>
      <c r="I145" s="206"/>
      <c r="J145" s="217">
        <f>BK145</f>
        <v>0</v>
      </c>
      <c r="K145" s="203"/>
      <c r="L145" s="208"/>
      <c r="M145" s="209"/>
      <c r="N145" s="210"/>
      <c r="O145" s="210"/>
      <c r="P145" s="211">
        <f>SUM(P146:P149)</f>
        <v>0</v>
      </c>
      <c r="Q145" s="210"/>
      <c r="R145" s="211">
        <f>SUM(R146:R149)</f>
        <v>0</v>
      </c>
      <c r="S145" s="210"/>
      <c r="T145" s="212">
        <f>SUM(T146:T149)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3" t="s">
        <v>126</v>
      </c>
      <c r="AT145" s="214" t="s">
        <v>78</v>
      </c>
      <c r="AU145" s="214" t="s">
        <v>87</v>
      </c>
      <c r="AY145" s="213" t="s">
        <v>125</v>
      </c>
      <c r="BK145" s="215">
        <f>SUM(BK146:BK149)</f>
        <v>0</v>
      </c>
    </row>
    <row r="146" s="2" customFormat="1" ht="16.5" customHeight="1">
      <c r="A146" s="38"/>
      <c r="B146" s="39"/>
      <c r="C146" s="218" t="s">
        <v>184</v>
      </c>
      <c r="D146" s="218" t="s">
        <v>128</v>
      </c>
      <c r="E146" s="219" t="s">
        <v>842</v>
      </c>
      <c r="F146" s="220" t="s">
        <v>843</v>
      </c>
      <c r="G146" s="221" t="s">
        <v>805</v>
      </c>
      <c r="H146" s="222">
        <v>2</v>
      </c>
      <c r="I146" s="223"/>
      <c r="J146" s="224">
        <f>ROUND(I146*H146,2)</f>
        <v>0</v>
      </c>
      <c r="K146" s="220" t="s">
        <v>806</v>
      </c>
      <c r="L146" s="44"/>
      <c r="M146" s="225" t="s">
        <v>1</v>
      </c>
      <c r="N146" s="226" t="s">
        <v>44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807</v>
      </c>
      <c r="AT146" s="229" t="s">
        <v>128</v>
      </c>
      <c r="AU146" s="229" t="s">
        <v>89</v>
      </c>
      <c r="AY146" s="17" t="s">
        <v>125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87</v>
      </c>
      <c r="BK146" s="230">
        <f>ROUND(I146*H146,2)</f>
        <v>0</v>
      </c>
      <c r="BL146" s="17" t="s">
        <v>807</v>
      </c>
      <c r="BM146" s="229" t="s">
        <v>844</v>
      </c>
    </row>
    <row r="147" s="13" customFormat="1">
      <c r="A147" s="13"/>
      <c r="B147" s="231"/>
      <c r="C147" s="232"/>
      <c r="D147" s="233" t="s">
        <v>135</v>
      </c>
      <c r="E147" s="234" t="s">
        <v>1</v>
      </c>
      <c r="F147" s="235" t="s">
        <v>845</v>
      </c>
      <c r="G147" s="232"/>
      <c r="H147" s="234" t="s">
        <v>1</v>
      </c>
      <c r="I147" s="236"/>
      <c r="J147" s="232"/>
      <c r="K147" s="232"/>
      <c r="L147" s="237"/>
      <c r="M147" s="238"/>
      <c r="N147" s="239"/>
      <c r="O147" s="239"/>
      <c r="P147" s="239"/>
      <c r="Q147" s="239"/>
      <c r="R147" s="239"/>
      <c r="S147" s="239"/>
      <c r="T147" s="24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1" t="s">
        <v>135</v>
      </c>
      <c r="AU147" s="241" t="s">
        <v>89</v>
      </c>
      <c r="AV147" s="13" t="s">
        <v>87</v>
      </c>
      <c r="AW147" s="13" t="s">
        <v>36</v>
      </c>
      <c r="AX147" s="13" t="s">
        <v>79</v>
      </c>
      <c r="AY147" s="241" t="s">
        <v>125</v>
      </c>
    </row>
    <row r="148" s="13" customFormat="1">
      <c r="A148" s="13"/>
      <c r="B148" s="231"/>
      <c r="C148" s="232"/>
      <c r="D148" s="233" t="s">
        <v>135</v>
      </c>
      <c r="E148" s="234" t="s">
        <v>1</v>
      </c>
      <c r="F148" s="235" t="s">
        <v>846</v>
      </c>
      <c r="G148" s="232"/>
      <c r="H148" s="234" t="s">
        <v>1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1" t="s">
        <v>135</v>
      </c>
      <c r="AU148" s="241" t="s">
        <v>89</v>
      </c>
      <c r="AV148" s="13" t="s">
        <v>87</v>
      </c>
      <c r="AW148" s="13" t="s">
        <v>36</v>
      </c>
      <c r="AX148" s="13" t="s">
        <v>79</v>
      </c>
      <c r="AY148" s="241" t="s">
        <v>125</v>
      </c>
    </row>
    <row r="149" s="14" customFormat="1">
      <c r="A149" s="14"/>
      <c r="B149" s="242"/>
      <c r="C149" s="243"/>
      <c r="D149" s="233" t="s">
        <v>135</v>
      </c>
      <c r="E149" s="244" t="s">
        <v>1</v>
      </c>
      <c r="F149" s="245" t="s">
        <v>89</v>
      </c>
      <c r="G149" s="243"/>
      <c r="H149" s="246">
        <v>2</v>
      </c>
      <c r="I149" s="247"/>
      <c r="J149" s="243"/>
      <c r="K149" s="243"/>
      <c r="L149" s="248"/>
      <c r="M149" s="277"/>
      <c r="N149" s="278"/>
      <c r="O149" s="278"/>
      <c r="P149" s="278"/>
      <c r="Q149" s="278"/>
      <c r="R149" s="278"/>
      <c r="S149" s="278"/>
      <c r="T149" s="27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2" t="s">
        <v>135</v>
      </c>
      <c r="AU149" s="252" t="s">
        <v>89</v>
      </c>
      <c r="AV149" s="14" t="s">
        <v>89</v>
      </c>
      <c r="AW149" s="14" t="s">
        <v>36</v>
      </c>
      <c r="AX149" s="14" t="s">
        <v>87</v>
      </c>
      <c r="AY149" s="252" t="s">
        <v>125</v>
      </c>
    </row>
    <row r="150" s="2" customFormat="1" ht="6.96" customHeight="1">
      <c r="A150" s="38"/>
      <c r="B150" s="66"/>
      <c r="C150" s="67"/>
      <c r="D150" s="67"/>
      <c r="E150" s="67"/>
      <c r="F150" s="67"/>
      <c r="G150" s="67"/>
      <c r="H150" s="67"/>
      <c r="I150" s="67"/>
      <c r="J150" s="67"/>
      <c r="K150" s="67"/>
      <c r="L150" s="44"/>
      <c r="M150" s="38"/>
      <c r="O150" s="38"/>
      <c r="P150" s="38"/>
      <c r="Q150" s="38"/>
      <c r="R150" s="38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</row>
  </sheetData>
  <sheetProtection sheet="1" autoFilter="0" formatColumns="0" formatRows="0" objects="1" scenarios="1" spinCount="100000" saltValue="6DTIbYZQYgTpzKMGjz2NphKhXNWUrRifue0mE7rv8SUYSwL2cw1bfMzs5BrhdUaN7afuTk+znSdA27hqRFAmGA==" hashValue="AepwunMdZ4d7piHZAx8FDE6/u2Djd1smLIA+IEVNxxZQAg9FRfzI4NO3d6KWwJiPAtoMB92xsbL8u8cguSg6Mw==" algorithmName="SHA-512" password="CC35"/>
  <autoFilter ref="C121:K149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Kugler Miroslav, Ing.</dc:creator>
  <cp:lastModifiedBy>Kugler Miroslav, Ing.</cp:lastModifiedBy>
  <dcterms:created xsi:type="dcterms:W3CDTF">2023-06-19T07:36:13Z</dcterms:created>
  <dcterms:modified xsi:type="dcterms:W3CDTF">2023-06-19T07:36:19Z</dcterms:modified>
</cp:coreProperties>
</file>